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artikelen\0Artikelen   2021\JIE resubmission\Supporting Information\SI-11. Situations and Scenarios quantified\"/>
    </mc:Choice>
  </mc:AlternateContent>
  <xr:revisionPtr revIDLastSave="0" documentId="13_ncr:1_{8CF508D6-0004-4033-BC4F-A0A3D0B01990}" xr6:coauthVersionLast="47" xr6:coauthVersionMax="47" xr10:uidLastSave="{00000000-0000-0000-0000-000000000000}"/>
  <bookViews>
    <workbookView xWindow="3576" yWindow="1536" windowWidth="15756" windowHeight="9420" xr2:uid="{006631D8-DB7A-49B7-BDBB-EE375CEC573A}"/>
  </bookViews>
  <sheets>
    <sheet name="Situations" sheetId="1" r:id="rId1"/>
    <sheet name="Sheet2" sheetId="3" r:id="rId2"/>
    <sheet name=" 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0" i="1" l="1"/>
  <c r="I199" i="1"/>
  <c r="H147" i="1"/>
  <c r="H148" i="1"/>
  <c r="H149" i="1"/>
  <c r="H138" i="1"/>
  <c r="H140" i="1"/>
  <c r="H139" i="1"/>
  <c r="H142" i="1"/>
  <c r="H144" i="1"/>
  <c r="H131" i="1"/>
  <c r="H133" i="1"/>
  <c r="H130" i="1"/>
  <c r="H129" i="1"/>
  <c r="H132" i="1"/>
  <c r="H128" i="1"/>
  <c r="H127" i="1"/>
  <c r="H125" i="1"/>
  <c r="H113" i="1"/>
  <c r="H114" i="1"/>
  <c r="H115" i="1"/>
  <c r="H141" i="1"/>
  <c r="H134" i="1"/>
  <c r="H112" i="1"/>
  <c r="H109" i="1"/>
  <c r="H110" i="1"/>
  <c r="H88" i="1"/>
  <c r="H85" i="1"/>
  <c r="H86" i="1"/>
  <c r="H87" i="1"/>
  <c r="H167" i="1"/>
  <c r="H168" i="1"/>
  <c r="H169" i="1"/>
  <c r="H170" i="1"/>
  <c r="H153" i="1"/>
  <c r="G153" i="1" s="1"/>
  <c r="H154" i="1"/>
  <c r="G154" i="1" s="1"/>
  <c r="H156" i="1"/>
  <c r="G156" i="1" s="1"/>
  <c r="H150" i="1"/>
  <c r="H151" i="1"/>
  <c r="H152" i="1"/>
  <c r="H135" i="1"/>
  <c r="H136" i="1"/>
  <c r="H137" i="1"/>
  <c r="H143" i="1"/>
  <c r="H145" i="1"/>
  <c r="H146" i="1"/>
  <c r="H123" i="1"/>
  <c r="H124" i="1"/>
  <c r="H126" i="1"/>
  <c r="H119" i="1"/>
  <c r="H120" i="1"/>
  <c r="H121" i="1"/>
  <c r="H122" i="1"/>
  <c r="H116" i="1"/>
  <c r="H117" i="1"/>
  <c r="H118" i="1"/>
  <c r="H108" i="1"/>
  <c r="H106" i="1"/>
  <c r="H107" i="1"/>
  <c r="H94" i="1"/>
  <c r="H95" i="1"/>
  <c r="H96" i="1"/>
  <c r="H92" i="1"/>
  <c r="H93" i="1"/>
  <c r="H89" i="1"/>
  <c r="H90" i="1"/>
  <c r="H91" i="1"/>
  <c r="H82" i="1"/>
  <c r="H83" i="1"/>
  <c r="H84" i="1"/>
  <c r="H64" i="1"/>
  <c r="H67" i="1"/>
  <c r="H71" i="1"/>
  <c r="H75" i="1"/>
  <c r="H79" i="1"/>
  <c r="H62" i="1"/>
  <c r="H65" i="1"/>
  <c r="H69" i="1"/>
  <c r="H73" i="1"/>
  <c r="H77" i="1"/>
  <c r="H53" i="1"/>
  <c r="H54" i="1"/>
  <c r="H56" i="1"/>
  <c r="H59" i="1"/>
  <c r="H50" i="1"/>
  <c r="H51" i="1"/>
  <c r="H52" i="1"/>
  <c r="H42" i="1"/>
  <c r="H44" i="1"/>
  <c r="H46" i="1"/>
  <c r="H38" i="1"/>
  <c r="H39" i="1"/>
  <c r="H40" i="1"/>
  <c r="H111" i="1" l="1"/>
</calcChain>
</file>

<file path=xl/sharedStrings.xml><?xml version="1.0" encoding="utf-8"?>
<sst xmlns="http://schemas.openxmlformats.org/spreadsheetml/2006/main" count="855" uniqueCount="151">
  <si>
    <t>Bar</t>
  </si>
  <si>
    <t>5/100m3</t>
  </si>
  <si>
    <t>Sitting room</t>
  </si>
  <si>
    <t>3/100m3</t>
  </si>
  <si>
    <t>1/20m3</t>
  </si>
  <si>
    <t>1/100m3</t>
  </si>
  <si>
    <t>2.5/100m3</t>
  </si>
  <si>
    <t>4/20m3</t>
  </si>
  <si>
    <t>2/20m3</t>
  </si>
  <si>
    <t>by hand</t>
  </si>
  <si>
    <t>50/100m2</t>
  </si>
  <si>
    <t>Patient ward, sleeping room</t>
  </si>
  <si>
    <t>t60,120</t>
  </si>
  <si>
    <t>t0,960</t>
  </si>
  <si>
    <t>Patient ward visitor morning</t>
  </si>
  <si>
    <t>t600, 120</t>
  </si>
  <si>
    <t>Emitting persons</t>
  </si>
  <si>
    <t>t0,120</t>
  </si>
  <si>
    <t>Dining room, small family</t>
  </si>
  <si>
    <t>Dining room, guests</t>
  </si>
  <si>
    <t>t60/120</t>
  </si>
  <si>
    <t>t60/15</t>
  </si>
  <si>
    <t>t0,15</t>
  </si>
  <si>
    <t>Small shop</t>
  </si>
  <si>
    <t>2/1000m3</t>
  </si>
  <si>
    <t>Non-office work space</t>
  </si>
  <si>
    <t>t0,240</t>
  </si>
  <si>
    <t>t0, 960</t>
  </si>
  <si>
    <t>Exposure virions</t>
  </si>
  <si>
    <t>5/500m3</t>
  </si>
  <si>
    <t>1000L</t>
  </si>
  <si>
    <t>Supermarket</t>
  </si>
  <si>
    <t>10/30m2;h3.3m</t>
  </si>
  <si>
    <t>2/8m2;h2.5m</t>
  </si>
  <si>
    <t>15/30m2;h3.3m</t>
  </si>
  <si>
    <t>5/30m2;h3.3m</t>
  </si>
  <si>
    <t>5/8m2;h2.5m</t>
  </si>
  <si>
    <t>30/30m2;h3.3m</t>
  </si>
  <si>
    <t>25/250m2;h4m</t>
  </si>
  <si>
    <t>3/8m2;h2.5m</t>
  </si>
  <si>
    <t>Office room</t>
  </si>
  <si>
    <t>6/8m2;h2.5m</t>
  </si>
  <si>
    <t>60/80m2h;2.5m</t>
  </si>
  <si>
    <t>Church</t>
  </si>
  <si>
    <t>50/200m2;10m</t>
  </si>
  <si>
    <t>0.25/100m3</t>
  </si>
  <si>
    <t>0.02/20m3</t>
  </si>
  <si>
    <t>t240,120</t>
  </si>
  <si>
    <t>2/100m3</t>
  </si>
  <si>
    <t>t240/120</t>
  </si>
  <si>
    <t>100cm</t>
  </si>
  <si>
    <t>150cm</t>
  </si>
  <si>
    <t>200cm</t>
  </si>
  <si>
    <t>1x</t>
  </si>
  <si>
    <t>10x</t>
  </si>
  <si>
    <t>5x</t>
  </si>
  <si>
    <t>VRs</t>
  </si>
  <si>
    <t>Person car ventilation low</t>
  </si>
  <si>
    <t>Person car ventilation medium</t>
  </si>
  <si>
    <t>4/10m3</t>
  </si>
  <si>
    <t>2/10m3</t>
  </si>
  <si>
    <t>40/40m2;2.5m</t>
  </si>
  <si>
    <t>40/40m2;2.5</t>
  </si>
  <si>
    <t>10/3m2;2.2m</t>
  </si>
  <si>
    <t>t60,15</t>
  </si>
  <si>
    <t>Start time, period</t>
  </si>
  <si>
    <t>120 min.</t>
  </si>
  <si>
    <r>
      <rPr>
        <b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>/100m3</t>
    </r>
  </si>
  <si>
    <t>Ill ratio</t>
  </si>
  <si>
    <t>0.2/100m3</t>
  </si>
  <si>
    <t>0.6/100m3</t>
  </si>
  <si>
    <t>0.5/100m3</t>
  </si>
  <si>
    <t>0.2/20m3</t>
  </si>
  <si>
    <t>50cm</t>
  </si>
  <si>
    <t>100/100m2</t>
  </si>
  <si>
    <t>HL30</t>
  </si>
  <si>
    <t>Situations and Scenarios</t>
  </si>
  <si>
    <t>Situations:</t>
  </si>
  <si>
    <t>Scenarios:</t>
  </si>
  <si>
    <t>100x, 6 min.</t>
  </si>
  <si>
    <t>1x, 40degr. cone</t>
  </si>
  <si>
    <t>6 min.</t>
  </si>
  <si>
    <t>1hit</t>
  </si>
  <si>
    <t>0 to 1m, 250 cough/sneezes in 4hrs.</t>
  </si>
  <si>
    <t>more expansion, 2 seconds</t>
  </si>
  <si>
    <t>more expansion, 4 seconds</t>
  </si>
  <si>
    <t>below low infectious dose (&lt; 100)</t>
  </si>
  <si>
    <t>Bedroom, private</t>
  </si>
  <si>
    <t>Church (high building)</t>
  </si>
  <si>
    <t>Terrace outside "exhales &amp; wind model"</t>
  </si>
  <si>
    <t>Pets, ferrets in sleeping room</t>
  </si>
  <si>
    <t>low infectious dose (100 -  350)</t>
  </si>
  <si>
    <t>Exhale cough-sneeze inhaled fully</t>
  </si>
  <si>
    <t>Exhales normal direct face-to-face</t>
  </si>
  <si>
    <t xml:space="preserve">Droplet cough/sneeze hit into nose, to alveoli </t>
  </si>
  <si>
    <t>Stool (fomite) to mouth</t>
  </si>
  <si>
    <t>Food to mouth</t>
  </si>
  <si>
    <t>Terrace outside "room model"</t>
  </si>
  <si>
    <t>Platform railway/bus station exhales</t>
  </si>
  <si>
    <t>Long Term care dining room</t>
  </si>
  <si>
    <t>Long Term care sitting/TV</t>
  </si>
  <si>
    <t>Kitchen Private sitting</t>
  </si>
  <si>
    <t>Kitchen Restaurant walking</t>
  </si>
  <si>
    <t>Restaurant inside full</t>
  </si>
  <si>
    <t xml:space="preserve">Shopping mall, </t>
  </si>
  <si>
    <t>Health club, groups</t>
  </si>
  <si>
    <t>Shower room/ toilet</t>
  </si>
  <si>
    <t>Dressing room (sport, etc.)</t>
  </si>
  <si>
    <t>Coffee room (choir, clubs)</t>
  </si>
  <si>
    <t xml:space="preserve">Meeting room </t>
  </si>
  <si>
    <t>Train compartment</t>
  </si>
  <si>
    <t>Bus long distance</t>
  </si>
  <si>
    <t>Bus, metro commuting, long few</t>
  </si>
  <si>
    <t>Bus, metro commuting, busy</t>
  </si>
  <si>
    <t>Airplane cabin(post-corona)</t>
  </si>
  <si>
    <t>Passenger ship sleeper next cabin</t>
  </si>
  <si>
    <t>10-row</t>
  </si>
  <si>
    <t>better use room model</t>
  </si>
  <si>
    <t>200x dilution, graphics</t>
  </si>
  <si>
    <t>cm:</t>
  </si>
  <si>
    <t>100x</t>
  </si>
  <si>
    <t>burst, then 10 degr. cone</t>
  </si>
  <si>
    <t>Fomite (stool) into nose, to alveoli</t>
  </si>
  <si>
    <t>1 ill person per 3 rows: 3% exhaling</t>
  </si>
  <si>
    <t>standard room</t>
  </si>
  <si>
    <t>~~</t>
  </si>
  <si>
    <t>240 min.</t>
  </si>
  <si>
    <t>2 exhalers in row</t>
  </si>
  <si>
    <t>1m after nr2</t>
  </si>
  <si>
    <t>5m after nr2</t>
  </si>
  <si>
    <t>10m after nr2</t>
  </si>
  <si>
    <t>15m after nr2</t>
  </si>
  <si>
    <t>high infectious dose (350 - 1000)</t>
  </si>
  <si>
    <t xml:space="preserve">extreme infectious dose (&gt; 1000) </t>
  </si>
  <si>
    <t>Legenda</t>
  </si>
  <si>
    <t>Italics</t>
  </si>
  <si>
    <t>extremely unlikely event</t>
  </si>
  <si>
    <t>Scenario results classified:</t>
  </si>
  <si>
    <t>1 meal?</t>
  </si>
  <si>
    <t>500L</t>
  </si>
  <si>
    <t>75cm after nr2</t>
  </si>
  <si>
    <t>t60,240</t>
  </si>
  <si>
    <t>Iff all stool virions viable</t>
  </si>
  <si>
    <t>25L</t>
  </si>
  <si>
    <t>1m from exhal.</t>
  </si>
  <si>
    <t>75cm from exhal.</t>
  </si>
  <si>
    <t>Minks farm, person-equivalent</t>
  </si>
  <si>
    <t>20/25m2; 4m</t>
  </si>
  <si>
    <t>t2760,120</t>
  </si>
  <si>
    <r>
      <t>10/100m</t>
    </r>
    <r>
      <rPr>
        <vertAlign val="superscript"/>
        <sz val="10"/>
        <color rgb="FF000000"/>
        <rFont val="Calibri"/>
        <family val="2"/>
        <scheme val="minor"/>
      </rPr>
      <t>3</t>
    </r>
  </si>
  <si>
    <t>Maximum density (or  distance)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</si>
</sst>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0" fillId="0" borderId="0" xfId="0" applyAlignment="1">
      <alignment horizontal="right" wrapText="1"/>
    </xf>
    <xf numFmtId="1" fontId="1" fillId="0" borderId="0" xfId="0" applyNumberFormat="1" applyFont="1"/>
    <xf numFmtId="1" fontId="0" fillId="0" borderId="0" xfId="0" applyNumberFormat="1"/>
    <xf numFmtId="1" fontId="0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wrapText="1"/>
    </xf>
    <xf numFmtId="1" fontId="5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wrapText="1"/>
    </xf>
    <xf numFmtId="0" fontId="5" fillId="0" borderId="0" xfId="0" applyFont="1"/>
    <xf numFmtId="16" fontId="5" fillId="0" borderId="0" xfId="0" applyNumberFormat="1" applyFont="1"/>
    <xf numFmtId="16" fontId="5" fillId="0" borderId="0" xfId="0" applyNumberFormat="1" applyFont="1" applyAlignment="1">
      <alignment horizontal="right" wrapText="1"/>
    </xf>
    <xf numFmtId="3" fontId="5" fillId="0" borderId="0" xfId="0" applyNumberFormat="1" applyFont="1"/>
    <xf numFmtId="0" fontId="5" fillId="0" borderId="0" xfId="0" applyFont="1" applyAlignment="1">
      <alignment horizontal="right" wrapText="1"/>
    </xf>
    <xf numFmtId="1" fontId="5" fillId="2" borderId="0" xfId="0" applyNumberFormat="1" applyFont="1" applyFill="1"/>
    <xf numFmtId="1" fontId="5" fillId="3" borderId="0" xfId="0" applyNumberFormat="1" applyFont="1" applyFill="1"/>
    <xf numFmtId="49" fontId="3" fillId="0" borderId="0" xfId="0" applyNumberFormat="1" applyFont="1" applyAlignment="1">
      <alignment wrapText="1"/>
    </xf>
    <xf numFmtId="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49" fontId="6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ill="1"/>
    <xf numFmtId="0" fontId="5" fillId="0" borderId="0" xfId="0" applyFont="1" applyFill="1"/>
    <xf numFmtId="49" fontId="7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wrapText="1"/>
    </xf>
    <xf numFmtId="0" fontId="8" fillId="0" borderId="0" xfId="0" applyFont="1"/>
    <xf numFmtId="1" fontId="9" fillId="0" borderId="0" xfId="0" applyNumberFormat="1" applyFont="1"/>
    <xf numFmtId="1" fontId="8" fillId="0" borderId="0" xfId="0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0" borderId="0" xfId="0" applyFont="1" applyAlignment="1"/>
    <xf numFmtId="0" fontId="5" fillId="3" borderId="0" xfId="0" applyFont="1" applyFill="1"/>
    <xf numFmtId="0" fontId="5" fillId="2" borderId="0" xfId="0" applyFont="1" applyFill="1"/>
    <xf numFmtId="1" fontId="5" fillId="5" borderId="0" xfId="0" applyNumberFormat="1" applyFont="1" applyFill="1"/>
    <xf numFmtId="0" fontId="5" fillId="5" borderId="0" xfId="0" applyFont="1" applyFill="1"/>
    <xf numFmtId="0" fontId="5" fillId="6" borderId="0" xfId="0" applyFont="1" applyFill="1"/>
    <xf numFmtId="1" fontId="5" fillId="6" borderId="0" xfId="0" applyNumberFormat="1" applyFont="1" applyFill="1"/>
    <xf numFmtId="2" fontId="5" fillId="3" borderId="0" xfId="0" applyNumberFormat="1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1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1" fontId="5" fillId="0" borderId="0" xfId="0" applyNumberFormat="1" applyFont="1" applyAlignment="1">
      <alignment horizontal="right"/>
    </xf>
    <xf numFmtId="4" fontId="5" fillId="0" borderId="0" xfId="0" applyNumberFormat="1" applyFont="1"/>
    <xf numFmtId="4" fontId="5" fillId="3" borderId="0" xfId="0" applyNumberFormat="1" applyFont="1" applyFill="1"/>
    <xf numFmtId="0" fontId="10" fillId="4" borderId="0" xfId="0" applyFont="1" applyFill="1" applyAlignment="1">
      <alignment horizontal="right"/>
    </xf>
    <xf numFmtId="3" fontId="10" fillId="4" borderId="0" xfId="0" applyNumberFormat="1" applyFont="1" applyFill="1" applyAlignment="1">
      <alignment horizontal="right"/>
    </xf>
    <xf numFmtId="0" fontId="11" fillId="7" borderId="0" xfId="0" applyFont="1" applyFill="1"/>
    <xf numFmtId="0" fontId="12" fillId="0" borderId="0" xfId="0" applyFont="1" applyAlignment="1">
      <alignment horizontal="right" vertical="center"/>
    </xf>
    <xf numFmtId="9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DDC9-B79C-4B0D-BDD3-1946604E2D0E}">
  <dimension ref="A1:N212"/>
  <sheetViews>
    <sheetView tabSelected="1" topLeftCell="A190" workbookViewId="0">
      <selection activeCell="A190" sqref="A190"/>
    </sheetView>
  </sheetViews>
  <sheetFormatPr defaultRowHeight="14.4" x14ac:dyDescent="0.3"/>
  <cols>
    <col min="1" max="1" width="30" customWidth="1"/>
    <col min="2" max="2" width="7.109375" style="25" customWidth="1"/>
    <col min="3" max="3" width="14.5546875" customWidth="1"/>
    <col min="4" max="4" width="14.109375" style="3" customWidth="1"/>
    <col min="5" max="5" width="8.5546875" customWidth="1"/>
    <col min="6" max="6" width="6.109375" customWidth="1"/>
    <col min="7" max="7" width="8" style="6" customWidth="1"/>
    <col min="8" max="9" width="10" style="6" hidden="1" customWidth="1"/>
    <col min="10" max="10" width="9.109375" style="5" hidden="1" customWidth="1"/>
    <col min="11" max="11" width="9.109375" hidden="1" customWidth="1"/>
    <col min="12" max="14" width="9.109375" style="13"/>
  </cols>
  <sheetData>
    <row r="1" spans="1:14" s="1" customFormat="1" ht="19.5" customHeight="1" x14ac:dyDescent="0.35">
      <c r="A1" s="2" t="s">
        <v>76</v>
      </c>
      <c r="B1" s="24"/>
      <c r="C1" s="7"/>
      <c r="D1" s="8"/>
      <c r="E1" s="7"/>
      <c r="F1" s="7"/>
      <c r="G1" s="9"/>
      <c r="H1" s="9"/>
      <c r="I1" s="9"/>
      <c r="J1" s="4"/>
      <c r="L1" s="7"/>
      <c r="M1" s="7"/>
      <c r="N1" s="7"/>
    </row>
    <row r="2" spans="1:14" s="31" customFormat="1" ht="12" customHeight="1" x14ac:dyDescent="0.3">
      <c r="A2" s="29" t="s">
        <v>77</v>
      </c>
      <c r="B2" s="28" t="s">
        <v>78</v>
      </c>
      <c r="D2" s="30"/>
      <c r="G2" s="32"/>
      <c r="H2" s="32"/>
      <c r="I2" s="32"/>
      <c r="J2" s="33"/>
      <c r="L2" s="7"/>
      <c r="M2" s="7"/>
      <c r="N2" s="7"/>
    </row>
    <row r="3" spans="1:14" s="1" customFormat="1" ht="40.5" customHeight="1" x14ac:dyDescent="0.3">
      <c r="A3" s="28"/>
      <c r="B3" s="20" t="s">
        <v>68</v>
      </c>
      <c r="C3" s="10" t="s">
        <v>150</v>
      </c>
      <c r="D3" s="11" t="s">
        <v>16</v>
      </c>
      <c r="E3" s="10" t="s">
        <v>65</v>
      </c>
      <c r="F3" s="10" t="s">
        <v>56</v>
      </c>
      <c r="G3" s="12" t="s">
        <v>28</v>
      </c>
      <c r="H3" s="9"/>
      <c r="I3" s="9"/>
      <c r="J3" s="4"/>
      <c r="L3" s="7"/>
      <c r="M3" s="7"/>
      <c r="N3" s="7"/>
    </row>
    <row r="4" spans="1:14" x14ac:dyDescent="0.3">
      <c r="A4" s="7" t="s">
        <v>99</v>
      </c>
      <c r="B4" s="21">
        <v>0.1</v>
      </c>
      <c r="C4" s="14" t="s">
        <v>32</v>
      </c>
      <c r="D4" s="15" t="s">
        <v>5</v>
      </c>
      <c r="E4" s="16" t="s">
        <v>12</v>
      </c>
      <c r="F4" s="13">
        <v>20</v>
      </c>
      <c r="G4" s="19">
        <v>51</v>
      </c>
      <c r="H4" s="9"/>
      <c r="I4" s="9"/>
    </row>
    <row r="5" spans="1:14" x14ac:dyDescent="0.3">
      <c r="A5" s="7" t="s">
        <v>99</v>
      </c>
      <c r="B5" s="21">
        <v>0.1</v>
      </c>
      <c r="C5" s="14" t="s">
        <v>32</v>
      </c>
      <c r="D5" s="15" t="s">
        <v>5</v>
      </c>
      <c r="E5" s="16" t="s">
        <v>12</v>
      </c>
      <c r="F5" s="13">
        <v>5</v>
      </c>
      <c r="G5" s="42">
        <v>193</v>
      </c>
      <c r="H5" s="9"/>
      <c r="I5" s="9"/>
    </row>
    <row r="6" spans="1:14" x14ac:dyDescent="0.3">
      <c r="A6" s="7" t="s">
        <v>99</v>
      </c>
      <c r="B6" s="21">
        <v>0.5</v>
      </c>
      <c r="C6" s="14" t="s">
        <v>32</v>
      </c>
      <c r="D6" s="15" t="s">
        <v>67</v>
      </c>
      <c r="E6" s="16" t="s">
        <v>12</v>
      </c>
      <c r="F6" s="13">
        <v>20</v>
      </c>
      <c r="G6" s="42">
        <v>255</v>
      </c>
      <c r="H6" s="9"/>
      <c r="I6" s="9"/>
    </row>
    <row r="7" spans="1:14" x14ac:dyDescent="0.3">
      <c r="A7" s="7" t="s">
        <v>99</v>
      </c>
      <c r="B7" s="21">
        <v>0.1</v>
      </c>
      <c r="C7" s="14" t="s">
        <v>32</v>
      </c>
      <c r="D7" s="15" t="s">
        <v>5</v>
      </c>
      <c r="E7" s="16" t="s">
        <v>12</v>
      </c>
      <c r="F7" s="13">
        <v>1</v>
      </c>
      <c r="G7" s="39">
        <v>692</v>
      </c>
      <c r="H7" s="9"/>
      <c r="I7" s="9"/>
    </row>
    <row r="8" spans="1:14" x14ac:dyDescent="0.3">
      <c r="A8" s="7" t="s">
        <v>99</v>
      </c>
      <c r="B8" s="21">
        <v>0.5</v>
      </c>
      <c r="C8" s="14" t="s">
        <v>32</v>
      </c>
      <c r="D8" s="15" t="s">
        <v>67</v>
      </c>
      <c r="E8" s="16" t="s">
        <v>12</v>
      </c>
      <c r="F8" s="13">
        <v>5</v>
      </c>
      <c r="G8" s="39">
        <v>966</v>
      </c>
      <c r="H8" s="9"/>
      <c r="I8" s="9"/>
    </row>
    <row r="9" spans="1:14" x14ac:dyDescent="0.3">
      <c r="A9" s="7" t="s">
        <v>99</v>
      </c>
      <c r="B9" s="21">
        <v>0.5</v>
      </c>
      <c r="C9" s="14" t="s">
        <v>32</v>
      </c>
      <c r="D9" s="15" t="s">
        <v>67</v>
      </c>
      <c r="E9" s="16" t="s">
        <v>12</v>
      </c>
      <c r="F9" s="13">
        <v>1</v>
      </c>
      <c r="G9" s="18">
        <v>3460</v>
      </c>
      <c r="H9" s="9"/>
      <c r="I9" s="9"/>
    </row>
    <row r="10" spans="1:14" x14ac:dyDescent="0.3">
      <c r="A10" s="7" t="s">
        <v>100</v>
      </c>
      <c r="B10" s="21">
        <v>0.5</v>
      </c>
      <c r="C10" s="14" t="s">
        <v>32</v>
      </c>
      <c r="D10" s="15" t="s">
        <v>3</v>
      </c>
      <c r="E10" s="16" t="s">
        <v>12</v>
      </c>
      <c r="F10" s="13">
        <v>20</v>
      </c>
      <c r="G10" s="42">
        <v>153</v>
      </c>
      <c r="H10" s="9"/>
      <c r="I10" s="9"/>
    </row>
    <row r="11" spans="1:14" x14ac:dyDescent="0.3">
      <c r="A11" s="7" t="s">
        <v>100</v>
      </c>
      <c r="B11" s="21">
        <v>0.5</v>
      </c>
      <c r="C11" s="14" t="s">
        <v>32</v>
      </c>
      <c r="D11" s="15" t="s">
        <v>3</v>
      </c>
      <c r="E11" s="16" t="s">
        <v>12</v>
      </c>
      <c r="F11" s="13">
        <v>5</v>
      </c>
      <c r="G11" s="39">
        <v>579</v>
      </c>
      <c r="H11" s="9"/>
      <c r="I11" s="9"/>
    </row>
    <row r="12" spans="1:14" x14ac:dyDescent="0.3">
      <c r="A12" s="7" t="s">
        <v>100</v>
      </c>
      <c r="B12" s="21">
        <v>0.5</v>
      </c>
      <c r="C12" s="14" t="s">
        <v>32</v>
      </c>
      <c r="D12" s="15" t="s">
        <v>3</v>
      </c>
      <c r="E12" s="16" t="s">
        <v>12</v>
      </c>
      <c r="F12" s="13">
        <v>1</v>
      </c>
      <c r="G12" s="18">
        <v>2076</v>
      </c>
      <c r="H12" s="9"/>
      <c r="I12" s="9"/>
    </row>
    <row r="13" spans="1:14" x14ac:dyDescent="0.3">
      <c r="A13" s="7" t="s">
        <v>11</v>
      </c>
      <c r="B13" s="21">
        <v>0.1</v>
      </c>
      <c r="C13" s="14" t="s">
        <v>32</v>
      </c>
      <c r="D13" s="17" t="s">
        <v>5</v>
      </c>
      <c r="E13" s="13" t="s">
        <v>13</v>
      </c>
      <c r="F13" s="13">
        <v>20</v>
      </c>
      <c r="G13" s="39">
        <v>474.8</v>
      </c>
      <c r="H13" s="9"/>
      <c r="I13" s="9"/>
    </row>
    <row r="14" spans="1:14" x14ac:dyDescent="0.3">
      <c r="A14" s="7" t="s">
        <v>11</v>
      </c>
      <c r="B14" s="21">
        <v>0.1</v>
      </c>
      <c r="C14" s="14" t="s">
        <v>32</v>
      </c>
      <c r="D14" s="17" t="s">
        <v>5</v>
      </c>
      <c r="E14" s="13" t="s">
        <v>13</v>
      </c>
      <c r="F14" s="13">
        <v>5</v>
      </c>
      <c r="G14" s="18">
        <v>1787.8</v>
      </c>
      <c r="H14" s="9"/>
      <c r="I14" s="9"/>
    </row>
    <row r="15" spans="1:14" x14ac:dyDescent="0.3">
      <c r="A15" s="7" t="s">
        <v>11</v>
      </c>
      <c r="B15" s="21">
        <v>0.5</v>
      </c>
      <c r="C15" s="14" t="s">
        <v>32</v>
      </c>
      <c r="D15" s="17" t="s">
        <v>1</v>
      </c>
      <c r="E15" s="13" t="s">
        <v>13</v>
      </c>
      <c r="F15" s="13">
        <v>20</v>
      </c>
      <c r="G15" s="18">
        <v>2374</v>
      </c>
      <c r="H15" s="9"/>
      <c r="I15" s="9"/>
    </row>
    <row r="16" spans="1:14" x14ac:dyDescent="0.3">
      <c r="A16" s="7" t="s">
        <v>11</v>
      </c>
      <c r="B16" s="21">
        <v>0.1</v>
      </c>
      <c r="C16" s="14" t="s">
        <v>32</v>
      </c>
      <c r="D16" s="17" t="s">
        <v>5</v>
      </c>
      <c r="E16" s="13" t="s">
        <v>13</v>
      </c>
      <c r="F16" s="13">
        <v>2</v>
      </c>
      <c r="G16" s="18">
        <v>3999.6</v>
      </c>
      <c r="H16" s="9"/>
      <c r="I16" s="9"/>
    </row>
    <row r="17" spans="1:9" x14ac:dyDescent="0.3">
      <c r="A17" s="7" t="s">
        <v>11</v>
      </c>
      <c r="B17" s="21">
        <v>0.5</v>
      </c>
      <c r="C17" s="14" t="s">
        <v>32</v>
      </c>
      <c r="D17" s="17" t="s">
        <v>1</v>
      </c>
      <c r="E17" s="13" t="s">
        <v>13</v>
      </c>
      <c r="F17" s="13">
        <v>5</v>
      </c>
      <c r="G17" s="18">
        <v>8939</v>
      </c>
      <c r="H17" s="9"/>
      <c r="I17" s="9"/>
    </row>
    <row r="18" spans="1:9" x14ac:dyDescent="0.3">
      <c r="A18" s="7" t="s">
        <v>11</v>
      </c>
      <c r="B18" s="21">
        <v>0.1</v>
      </c>
      <c r="C18" s="14" t="s">
        <v>32</v>
      </c>
      <c r="D18" s="17" t="s">
        <v>5</v>
      </c>
      <c r="E18" s="13" t="s">
        <v>13</v>
      </c>
      <c r="F18" s="13">
        <v>0.1</v>
      </c>
      <c r="G18" s="18">
        <v>18225.2</v>
      </c>
      <c r="H18" s="9"/>
      <c r="I18" s="9"/>
    </row>
    <row r="19" spans="1:9" x14ac:dyDescent="0.3">
      <c r="A19" s="7" t="s">
        <v>11</v>
      </c>
      <c r="B19" s="21">
        <v>0.5</v>
      </c>
      <c r="C19" s="14" t="s">
        <v>32</v>
      </c>
      <c r="D19" s="17" t="s">
        <v>1</v>
      </c>
      <c r="E19" s="13" t="s">
        <v>13</v>
      </c>
      <c r="F19" s="13">
        <v>2</v>
      </c>
      <c r="G19" s="18">
        <v>19998</v>
      </c>
      <c r="H19" s="9"/>
      <c r="I19" s="9"/>
    </row>
    <row r="20" spans="1:9" x14ac:dyDescent="0.3">
      <c r="A20" s="7" t="s">
        <v>11</v>
      </c>
      <c r="B20" s="21">
        <v>0.5</v>
      </c>
      <c r="C20" s="14" t="s">
        <v>32</v>
      </c>
      <c r="D20" s="17" t="s">
        <v>1</v>
      </c>
      <c r="E20" s="13" t="s">
        <v>13</v>
      </c>
      <c r="F20" s="13">
        <v>0.1</v>
      </c>
      <c r="G20" s="18">
        <v>91126</v>
      </c>
      <c r="H20" s="9"/>
      <c r="I20" s="9"/>
    </row>
    <row r="21" spans="1:9" x14ac:dyDescent="0.3">
      <c r="A21" s="7" t="s">
        <v>14</v>
      </c>
      <c r="B21" s="21">
        <v>0.1</v>
      </c>
      <c r="C21" s="14" t="s">
        <v>32</v>
      </c>
      <c r="D21" s="17" t="s">
        <v>5</v>
      </c>
      <c r="E21" s="13" t="s">
        <v>15</v>
      </c>
      <c r="F21" s="13">
        <v>10</v>
      </c>
      <c r="G21" s="42">
        <v>125</v>
      </c>
      <c r="H21" s="9"/>
      <c r="I21" s="9"/>
    </row>
    <row r="22" spans="1:9" x14ac:dyDescent="0.3">
      <c r="A22" s="7" t="s">
        <v>14</v>
      </c>
      <c r="B22" s="21">
        <v>0.1</v>
      </c>
      <c r="C22" s="14" t="s">
        <v>32</v>
      </c>
      <c r="D22" s="17" t="s">
        <v>5</v>
      </c>
      <c r="E22" s="13" t="s">
        <v>15</v>
      </c>
      <c r="F22" s="13">
        <v>5</v>
      </c>
      <c r="G22" s="42">
        <v>241.4</v>
      </c>
      <c r="H22" s="9"/>
      <c r="I22" s="9"/>
    </row>
    <row r="23" spans="1:9" x14ac:dyDescent="0.3">
      <c r="A23" s="7" t="s">
        <v>14</v>
      </c>
      <c r="B23" s="21">
        <v>0.1</v>
      </c>
      <c r="C23" s="14" t="s">
        <v>32</v>
      </c>
      <c r="D23" s="17" t="s">
        <v>5</v>
      </c>
      <c r="E23" s="13" t="s">
        <v>15</v>
      </c>
      <c r="F23" s="13">
        <v>2</v>
      </c>
      <c r="G23" s="39">
        <v>547</v>
      </c>
      <c r="H23" s="9"/>
      <c r="I23" s="9"/>
    </row>
    <row r="24" spans="1:9" x14ac:dyDescent="0.3">
      <c r="A24" s="7" t="s">
        <v>14</v>
      </c>
      <c r="B24" s="21">
        <v>0.5</v>
      </c>
      <c r="C24" s="14" t="s">
        <v>32</v>
      </c>
      <c r="D24" s="17" t="s">
        <v>1</v>
      </c>
      <c r="E24" s="13" t="s">
        <v>15</v>
      </c>
      <c r="F24" s="13">
        <v>10</v>
      </c>
      <c r="G24" s="39">
        <v>625</v>
      </c>
      <c r="H24" s="9"/>
      <c r="I24" s="9"/>
    </row>
    <row r="25" spans="1:9" x14ac:dyDescent="0.3">
      <c r="A25" s="7" t="s">
        <v>14</v>
      </c>
      <c r="B25" s="21">
        <v>0.1</v>
      </c>
      <c r="C25" s="14" t="s">
        <v>32</v>
      </c>
      <c r="D25" s="17" t="s">
        <v>5</v>
      </c>
      <c r="E25" s="13" t="s">
        <v>15</v>
      </c>
      <c r="F25" s="13">
        <v>1</v>
      </c>
      <c r="G25" s="39">
        <v>945.8</v>
      </c>
      <c r="H25" s="9"/>
      <c r="I25" s="9"/>
    </row>
    <row r="26" spans="1:9" x14ac:dyDescent="0.3">
      <c r="A26" s="7" t="s">
        <v>14</v>
      </c>
      <c r="B26" s="21">
        <v>0.5</v>
      </c>
      <c r="C26" s="14" t="s">
        <v>32</v>
      </c>
      <c r="D26" s="17" t="s">
        <v>1</v>
      </c>
      <c r="E26" s="13" t="s">
        <v>15</v>
      </c>
      <c r="F26" s="13">
        <v>5</v>
      </c>
      <c r="G26" s="18">
        <v>1207</v>
      </c>
      <c r="H26" s="9"/>
      <c r="I26" s="9"/>
    </row>
    <row r="27" spans="1:9" x14ac:dyDescent="0.3">
      <c r="A27" s="7" t="s">
        <v>14</v>
      </c>
      <c r="B27" s="21">
        <v>0.5</v>
      </c>
      <c r="C27" s="14" t="s">
        <v>32</v>
      </c>
      <c r="D27" s="17" t="s">
        <v>1</v>
      </c>
      <c r="E27" s="13" t="s">
        <v>15</v>
      </c>
      <c r="F27" s="13">
        <v>2</v>
      </c>
      <c r="G27" s="18">
        <v>2735</v>
      </c>
      <c r="H27" s="9"/>
      <c r="I27" s="9"/>
    </row>
    <row r="28" spans="1:9" x14ac:dyDescent="0.3">
      <c r="A28" s="7" t="s">
        <v>14</v>
      </c>
      <c r="B28" s="21">
        <v>0.1</v>
      </c>
      <c r="C28" s="14" t="s">
        <v>32</v>
      </c>
      <c r="D28" s="17" t="s">
        <v>5</v>
      </c>
      <c r="E28" s="13" t="s">
        <v>15</v>
      </c>
      <c r="F28" s="13">
        <v>0.1</v>
      </c>
      <c r="G28" s="18">
        <v>2735.8</v>
      </c>
      <c r="H28" s="9"/>
      <c r="I28" s="9"/>
    </row>
    <row r="29" spans="1:9" x14ac:dyDescent="0.3">
      <c r="A29" s="7" t="s">
        <v>14</v>
      </c>
      <c r="B29" s="21">
        <v>0.5</v>
      </c>
      <c r="C29" s="14" t="s">
        <v>32</v>
      </c>
      <c r="D29" s="17" t="s">
        <v>1</v>
      </c>
      <c r="E29" s="13" t="s">
        <v>15</v>
      </c>
      <c r="F29" s="13">
        <v>1</v>
      </c>
      <c r="G29" s="18">
        <v>4729</v>
      </c>
      <c r="H29" s="9"/>
      <c r="I29" s="9"/>
    </row>
    <row r="30" spans="1:9" x14ac:dyDescent="0.3">
      <c r="A30" s="7" t="s">
        <v>14</v>
      </c>
      <c r="B30" s="21">
        <v>0.5</v>
      </c>
      <c r="C30" s="14" t="s">
        <v>32</v>
      </c>
      <c r="D30" s="17" t="s">
        <v>1</v>
      </c>
      <c r="E30" s="13" t="s">
        <v>15</v>
      </c>
      <c r="F30" s="13">
        <v>0.1</v>
      </c>
      <c r="G30" s="18">
        <v>13679</v>
      </c>
      <c r="H30" s="9"/>
      <c r="I30" s="9"/>
    </row>
    <row r="31" spans="1:9" x14ac:dyDescent="0.3">
      <c r="A31" s="7" t="s">
        <v>87</v>
      </c>
      <c r="B31" s="21">
        <v>0.5</v>
      </c>
      <c r="C31" s="13" t="s">
        <v>33</v>
      </c>
      <c r="D31" s="17" t="s">
        <v>4</v>
      </c>
      <c r="E31" s="13" t="s">
        <v>13</v>
      </c>
      <c r="F31" s="13">
        <v>20</v>
      </c>
      <c r="G31" s="18">
        <v>2374</v>
      </c>
      <c r="H31" s="9"/>
      <c r="I31" s="9"/>
    </row>
    <row r="32" spans="1:9" x14ac:dyDescent="0.3">
      <c r="A32" s="7" t="s">
        <v>87</v>
      </c>
      <c r="B32" s="21">
        <v>0.5</v>
      </c>
      <c r="C32" s="13" t="s">
        <v>33</v>
      </c>
      <c r="D32" s="17" t="s">
        <v>4</v>
      </c>
      <c r="E32" s="13" t="s">
        <v>13</v>
      </c>
      <c r="F32" s="13">
        <v>5</v>
      </c>
      <c r="G32" s="18">
        <v>8939</v>
      </c>
      <c r="H32" s="9"/>
      <c r="I32" s="9"/>
    </row>
    <row r="33" spans="1:9" x14ac:dyDescent="0.3">
      <c r="A33" s="7" t="s">
        <v>87</v>
      </c>
      <c r="B33" s="21">
        <v>0.5</v>
      </c>
      <c r="C33" s="13" t="s">
        <v>33</v>
      </c>
      <c r="D33" s="17" t="s">
        <v>4</v>
      </c>
      <c r="E33" s="13" t="s">
        <v>13</v>
      </c>
      <c r="F33" s="13">
        <v>2</v>
      </c>
      <c r="G33" s="18">
        <v>19998</v>
      </c>
      <c r="H33" s="9"/>
      <c r="I33" s="9"/>
    </row>
    <row r="34" spans="1:9" x14ac:dyDescent="0.3">
      <c r="A34" s="7" t="s">
        <v>87</v>
      </c>
      <c r="B34" s="21">
        <v>0.5</v>
      </c>
      <c r="C34" s="13" t="s">
        <v>33</v>
      </c>
      <c r="D34" s="17" t="s">
        <v>4</v>
      </c>
      <c r="E34" s="13" t="s">
        <v>13</v>
      </c>
      <c r="F34" s="13">
        <v>0.1</v>
      </c>
      <c r="G34" s="18">
        <v>91126</v>
      </c>
      <c r="H34" s="9"/>
      <c r="I34" s="9"/>
    </row>
    <row r="35" spans="1:9" x14ac:dyDescent="0.3">
      <c r="A35" s="7" t="s">
        <v>19</v>
      </c>
      <c r="B35" s="21">
        <v>0.2</v>
      </c>
      <c r="C35" s="13" t="s">
        <v>34</v>
      </c>
      <c r="D35" s="17" t="s">
        <v>3</v>
      </c>
      <c r="E35" s="13" t="s">
        <v>17</v>
      </c>
      <c r="F35" s="13">
        <v>20</v>
      </c>
      <c r="G35" s="42">
        <v>145.79999999999998</v>
      </c>
      <c r="H35" s="9"/>
      <c r="I35" s="9"/>
    </row>
    <row r="36" spans="1:9" x14ac:dyDescent="0.3">
      <c r="A36" s="7" t="s">
        <v>19</v>
      </c>
      <c r="B36" s="21">
        <v>0.2</v>
      </c>
      <c r="C36" s="13" t="s">
        <v>34</v>
      </c>
      <c r="D36" s="17" t="s">
        <v>3</v>
      </c>
      <c r="E36" s="13" t="s">
        <v>17</v>
      </c>
      <c r="F36" s="13">
        <v>5</v>
      </c>
      <c r="G36" s="39">
        <v>514.19999999999993</v>
      </c>
      <c r="H36" s="9"/>
      <c r="I36" s="9"/>
    </row>
    <row r="37" spans="1:9" x14ac:dyDescent="0.3">
      <c r="A37" s="7" t="s">
        <v>19</v>
      </c>
      <c r="B37" s="21">
        <v>0.2</v>
      </c>
      <c r="C37" s="13" t="s">
        <v>34</v>
      </c>
      <c r="D37" s="17" t="s">
        <v>3</v>
      </c>
      <c r="E37" s="13" t="s">
        <v>17</v>
      </c>
      <c r="F37" s="13">
        <v>1</v>
      </c>
      <c r="G37" s="18">
        <v>1467</v>
      </c>
      <c r="H37" s="9"/>
      <c r="I37" s="9"/>
    </row>
    <row r="38" spans="1:9" x14ac:dyDescent="0.3">
      <c r="A38" s="7" t="s">
        <v>18</v>
      </c>
      <c r="B38" s="21">
        <v>0.2</v>
      </c>
      <c r="C38" s="13" t="s">
        <v>35</v>
      </c>
      <c r="D38" s="17" t="s">
        <v>5</v>
      </c>
      <c r="E38" s="13" t="s">
        <v>17</v>
      </c>
      <c r="F38" s="13">
        <v>10</v>
      </c>
      <c r="G38" s="19">
        <v>48.599999999999994</v>
      </c>
      <c r="H38" s="9">
        <f>(1/3)*I38</f>
        <v>48.599999999999994</v>
      </c>
      <c r="I38" s="9">
        <v>145.79999999999998</v>
      </c>
    </row>
    <row r="39" spans="1:9" x14ac:dyDescent="0.3">
      <c r="A39" s="7" t="s">
        <v>18</v>
      </c>
      <c r="B39" s="21">
        <v>0.2</v>
      </c>
      <c r="C39" s="13" t="s">
        <v>35</v>
      </c>
      <c r="D39" s="17" t="s">
        <v>5</v>
      </c>
      <c r="E39" s="13" t="s">
        <v>17</v>
      </c>
      <c r="F39" s="13">
        <v>5</v>
      </c>
      <c r="G39" s="42">
        <v>171.39999999999998</v>
      </c>
      <c r="H39" s="9">
        <f>(1/3)*I39</f>
        <v>171.39999999999998</v>
      </c>
      <c r="I39" s="9">
        <v>514.19999999999993</v>
      </c>
    </row>
    <row r="40" spans="1:9" x14ac:dyDescent="0.3">
      <c r="A40" s="7" t="s">
        <v>18</v>
      </c>
      <c r="B40" s="21">
        <v>0.2</v>
      </c>
      <c r="C40" s="13" t="s">
        <v>35</v>
      </c>
      <c r="D40" s="17" t="s">
        <v>5</v>
      </c>
      <c r="E40" s="13" t="s">
        <v>17</v>
      </c>
      <c r="F40" s="13">
        <v>1</v>
      </c>
      <c r="G40" s="39">
        <v>489</v>
      </c>
      <c r="H40" s="9">
        <f>(1/3)*I40</f>
        <v>489</v>
      </c>
      <c r="I40" s="9">
        <v>1467</v>
      </c>
    </row>
    <row r="41" spans="1:9" x14ac:dyDescent="0.3">
      <c r="A41" s="7" t="s">
        <v>2</v>
      </c>
      <c r="B41" s="21">
        <v>0.2</v>
      </c>
      <c r="C41" s="13" t="s">
        <v>35</v>
      </c>
      <c r="D41" s="17" t="s">
        <v>5</v>
      </c>
      <c r="E41" s="13" t="s">
        <v>17</v>
      </c>
      <c r="F41" s="13">
        <v>10</v>
      </c>
      <c r="G41" s="19">
        <v>48.599999999999994</v>
      </c>
      <c r="H41" s="9"/>
      <c r="I41" s="9"/>
    </row>
    <row r="42" spans="1:9" x14ac:dyDescent="0.3">
      <c r="A42" s="7" t="s">
        <v>2</v>
      </c>
      <c r="B42" s="21">
        <v>0.2</v>
      </c>
      <c r="C42" s="13" t="s">
        <v>35</v>
      </c>
      <c r="D42" s="17" t="s">
        <v>5</v>
      </c>
      <c r="E42" s="13" t="s">
        <v>47</v>
      </c>
      <c r="F42" s="13">
        <v>10</v>
      </c>
      <c r="G42" s="42">
        <v>107.80000000000001</v>
      </c>
      <c r="H42" s="9">
        <f>1/5*I42</f>
        <v>107.80000000000001</v>
      </c>
      <c r="I42" s="9">
        <v>539</v>
      </c>
    </row>
    <row r="43" spans="1:9" x14ac:dyDescent="0.3">
      <c r="A43" s="7" t="s">
        <v>2</v>
      </c>
      <c r="B43" s="21">
        <v>0.2</v>
      </c>
      <c r="C43" s="13" t="s">
        <v>35</v>
      </c>
      <c r="D43" s="17" t="s">
        <v>5</v>
      </c>
      <c r="E43" s="13" t="s">
        <v>17</v>
      </c>
      <c r="F43" s="13">
        <v>5</v>
      </c>
      <c r="G43" s="42">
        <v>171.39999999999998</v>
      </c>
      <c r="H43" s="9"/>
      <c r="I43" s="9"/>
    </row>
    <row r="44" spans="1:9" x14ac:dyDescent="0.3">
      <c r="A44" s="7" t="s">
        <v>2</v>
      </c>
      <c r="B44" s="21">
        <v>0.2</v>
      </c>
      <c r="C44" s="13" t="s">
        <v>35</v>
      </c>
      <c r="D44" s="17" t="s">
        <v>5</v>
      </c>
      <c r="E44" s="13" t="s">
        <v>47</v>
      </c>
      <c r="F44" s="13">
        <v>5</v>
      </c>
      <c r="G44" s="42">
        <v>208.20000000000002</v>
      </c>
      <c r="H44" s="9">
        <f>1/5*I44</f>
        <v>208.20000000000002</v>
      </c>
      <c r="I44" s="9">
        <v>1041</v>
      </c>
    </row>
    <row r="45" spans="1:9" x14ac:dyDescent="0.3">
      <c r="A45" s="7" t="s">
        <v>2</v>
      </c>
      <c r="B45" s="21">
        <v>0.2</v>
      </c>
      <c r="C45" s="13" t="s">
        <v>35</v>
      </c>
      <c r="D45" s="17" t="s">
        <v>5</v>
      </c>
      <c r="E45" s="13" t="s">
        <v>17</v>
      </c>
      <c r="F45" s="13">
        <v>1</v>
      </c>
      <c r="G45" s="39">
        <v>489</v>
      </c>
      <c r="H45" s="9"/>
      <c r="I45" s="9"/>
    </row>
    <row r="46" spans="1:9" x14ac:dyDescent="0.3">
      <c r="A46" s="7" t="s">
        <v>2</v>
      </c>
      <c r="B46" s="21">
        <v>0.2</v>
      </c>
      <c r="C46" s="13" t="s">
        <v>35</v>
      </c>
      <c r="D46" s="17" t="s">
        <v>5</v>
      </c>
      <c r="E46" s="13" t="s">
        <v>47</v>
      </c>
      <c r="F46" s="13">
        <v>1</v>
      </c>
      <c r="G46" s="39">
        <v>814</v>
      </c>
      <c r="H46" s="9">
        <f>1/5*I46</f>
        <v>814</v>
      </c>
      <c r="I46" s="9">
        <v>4070</v>
      </c>
    </row>
    <row r="47" spans="1:9" x14ac:dyDescent="0.3">
      <c r="A47" s="7" t="s">
        <v>101</v>
      </c>
      <c r="B47" s="21">
        <v>0.2</v>
      </c>
      <c r="C47" s="13" t="s">
        <v>36</v>
      </c>
      <c r="D47" s="17" t="s">
        <v>4</v>
      </c>
      <c r="E47" s="13" t="s">
        <v>17</v>
      </c>
      <c r="F47" s="13">
        <v>5</v>
      </c>
      <c r="G47" s="39">
        <v>857</v>
      </c>
      <c r="H47" s="9"/>
      <c r="I47" s="9">
        <v>857</v>
      </c>
    </row>
    <row r="48" spans="1:9" x14ac:dyDescent="0.3">
      <c r="A48" s="7" t="s">
        <v>101</v>
      </c>
      <c r="B48" s="21">
        <v>0.2</v>
      </c>
      <c r="C48" s="13" t="s">
        <v>36</v>
      </c>
      <c r="D48" s="17" t="s">
        <v>4</v>
      </c>
      <c r="E48" s="13" t="s">
        <v>17</v>
      </c>
      <c r="F48" s="13">
        <v>2</v>
      </c>
      <c r="G48" s="18">
        <v>1695</v>
      </c>
      <c r="H48" s="9"/>
      <c r="I48" s="9">
        <v>1695</v>
      </c>
    </row>
    <row r="49" spans="1:14" x14ac:dyDescent="0.3">
      <c r="A49" s="7" t="s">
        <v>101</v>
      </c>
      <c r="B49" s="21">
        <v>0.2</v>
      </c>
      <c r="C49" s="13" t="s">
        <v>36</v>
      </c>
      <c r="D49" s="17" t="s">
        <v>4</v>
      </c>
      <c r="E49" s="13" t="s">
        <v>17</v>
      </c>
      <c r="F49" s="13">
        <v>1</v>
      </c>
      <c r="G49" s="18">
        <v>2445</v>
      </c>
      <c r="H49" s="9"/>
      <c r="I49" s="9">
        <v>2445</v>
      </c>
    </row>
    <row r="50" spans="1:14" x14ac:dyDescent="0.3">
      <c r="A50" s="7" t="s">
        <v>102</v>
      </c>
      <c r="B50" s="21">
        <v>0.2</v>
      </c>
      <c r="C50" s="13" t="s">
        <v>35</v>
      </c>
      <c r="D50" s="17" t="s">
        <v>5</v>
      </c>
      <c r="E50" s="13" t="s">
        <v>12</v>
      </c>
      <c r="F50" s="13">
        <v>20</v>
      </c>
      <c r="G50" s="19">
        <v>51</v>
      </c>
      <c r="H50" s="9">
        <f>1/5*I50</f>
        <v>51</v>
      </c>
      <c r="I50" s="9">
        <v>255</v>
      </c>
    </row>
    <row r="51" spans="1:14" x14ac:dyDescent="0.3">
      <c r="A51" s="7" t="s">
        <v>102</v>
      </c>
      <c r="B51" s="21">
        <v>0.2</v>
      </c>
      <c r="C51" s="13" t="s">
        <v>35</v>
      </c>
      <c r="D51" s="17" t="s">
        <v>5</v>
      </c>
      <c r="E51" s="13" t="s">
        <v>12</v>
      </c>
      <c r="F51" s="13">
        <v>5</v>
      </c>
      <c r="G51" s="42">
        <v>193.20000000000002</v>
      </c>
      <c r="H51" s="9">
        <f>1/5*I51</f>
        <v>193.20000000000002</v>
      </c>
      <c r="I51" s="9">
        <v>966</v>
      </c>
    </row>
    <row r="52" spans="1:14" x14ac:dyDescent="0.3">
      <c r="A52" s="7" t="s">
        <v>102</v>
      </c>
      <c r="B52" s="21">
        <v>0.2</v>
      </c>
      <c r="C52" s="13" t="s">
        <v>35</v>
      </c>
      <c r="D52" s="17" t="s">
        <v>5</v>
      </c>
      <c r="E52" s="13" t="s">
        <v>12</v>
      </c>
      <c r="F52" s="13">
        <v>2</v>
      </c>
      <c r="G52" s="39">
        <v>429.20000000000005</v>
      </c>
      <c r="H52" s="9">
        <f>1/5*I52</f>
        <v>429.20000000000005</v>
      </c>
      <c r="I52" s="9">
        <v>2146</v>
      </c>
    </row>
    <row r="53" spans="1:14" x14ac:dyDescent="0.3">
      <c r="A53" s="7" t="s">
        <v>103</v>
      </c>
      <c r="B53" s="23">
        <v>3.3000000000000002E-2</v>
      </c>
      <c r="C53" s="13" t="s">
        <v>37</v>
      </c>
      <c r="D53" s="17" t="s">
        <v>5</v>
      </c>
      <c r="E53" s="13" t="s">
        <v>12</v>
      </c>
      <c r="F53" s="13">
        <v>20</v>
      </c>
      <c r="G53" s="19">
        <v>51</v>
      </c>
      <c r="H53" s="9">
        <f>0.2*G58</f>
        <v>77.280000000000015</v>
      </c>
      <c r="I53" s="9"/>
    </row>
    <row r="54" spans="1:14" x14ac:dyDescent="0.3">
      <c r="A54" s="7" t="s">
        <v>103</v>
      </c>
      <c r="B54" s="23">
        <v>3.3000000000000002E-2</v>
      </c>
      <c r="C54" s="13" t="s">
        <v>37</v>
      </c>
      <c r="D54" s="17" t="s">
        <v>5</v>
      </c>
      <c r="E54" s="13" t="s">
        <v>12</v>
      </c>
      <c r="F54" s="13">
        <v>10</v>
      </c>
      <c r="G54" s="19">
        <v>100</v>
      </c>
      <c r="H54" s="9">
        <f>0.2*G59</f>
        <v>138.4</v>
      </c>
      <c r="I54" s="9"/>
      <c r="J54" s="4"/>
      <c r="K54" s="1"/>
    </row>
    <row r="55" spans="1:14" s="1" customFormat="1" x14ac:dyDescent="0.3">
      <c r="A55" s="7" t="s">
        <v>103</v>
      </c>
      <c r="B55" s="23">
        <v>6.7000000000000004E-2</v>
      </c>
      <c r="C55" s="13" t="s">
        <v>37</v>
      </c>
      <c r="D55" s="15" t="s">
        <v>48</v>
      </c>
      <c r="E55" s="13" t="s">
        <v>20</v>
      </c>
      <c r="F55" s="13">
        <v>20</v>
      </c>
      <c r="G55" s="42">
        <v>102</v>
      </c>
      <c r="H55" s="9">
        <v>255</v>
      </c>
      <c r="I55" s="9"/>
      <c r="J55" s="5"/>
      <c r="K55"/>
      <c r="L55" s="7"/>
      <c r="M55" s="7"/>
      <c r="N55" s="7"/>
    </row>
    <row r="56" spans="1:14" x14ac:dyDescent="0.3">
      <c r="A56" s="7" t="s">
        <v>103</v>
      </c>
      <c r="B56" s="23">
        <v>3.3000000000000002E-2</v>
      </c>
      <c r="C56" s="13" t="s">
        <v>37</v>
      </c>
      <c r="D56" s="17" t="s">
        <v>5</v>
      </c>
      <c r="E56" s="13" t="s">
        <v>12</v>
      </c>
      <c r="F56" s="13">
        <v>5</v>
      </c>
      <c r="G56" s="42">
        <v>193.20000000000002</v>
      </c>
      <c r="H56" s="9">
        <f>0.2*G60</f>
        <v>171.68000000000004</v>
      </c>
      <c r="I56" s="9"/>
    </row>
    <row r="57" spans="1:14" x14ac:dyDescent="0.3">
      <c r="A57" s="7" t="s">
        <v>103</v>
      </c>
      <c r="B57" s="23">
        <v>6.7000000000000004E-2</v>
      </c>
      <c r="C57" s="13" t="s">
        <v>37</v>
      </c>
      <c r="D57" s="15" t="s">
        <v>48</v>
      </c>
      <c r="E57" s="13" t="s">
        <v>20</v>
      </c>
      <c r="F57" s="13">
        <v>10</v>
      </c>
      <c r="G57" s="42">
        <v>200</v>
      </c>
      <c r="H57" s="9">
        <v>500</v>
      </c>
      <c r="I57" s="9"/>
      <c r="J57" s="4"/>
      <c r="K57" s="1"/>
    </row>
    <row r="58" spans="1:14" x14ac:dyDescent="0.3">
      <c r="A58" s="7" t="s">
        <v>103</v>
      </c>
      <c r="B58" s="23">
        <v>6.7000000000000004E-2</v>
      </c>
      <c r="C58" s="13" t="s">
        <v>37</v>
      </c>
      <c r="D58" s="15" t="s">
        <v>48</v>
      </c>
      <c r="E58" s="13" t="s">
        <v>20</v>
      </c>
      <c r="F58" s="13">
        <v>5</v>
      </c>
      <c r="G58" s="39">
        <v>386.40000000000003</v>
      </c>
      <c r="H58" s="9">
        <v>966</v>
      </c>
      <c r="I58" s="9"/>
    </row>
    <row r="59" spans="1:14" x14ac:dyDescent="0.3">
      <c r="A59" s="7" t="s">
        <v>103</v>
      </c>
      <c r="B59" s="23">
        <v>3.3000000000000002E-2</v>
      </c>
      <c r="C59" s="13" t="s">
        <v>37</v>
      </c>
      <c r="D59" s="17" t="s">
        <v>5</v>
      </c>
      <c r="E59" s="13" t="s">
        <v>12</v>
      </c>
      <c r="F59" s="13">
        <v>1</v>
      </c>
      <c r="G59" s="39">
        <v>692</v>
      </c>
      <c r="H59" s="9">
        <f>0.2*G63</f>
        <v>20.400000000000002</v>
      </c>
      <c r="I59" s="9"/>
    </row>
    <row r="60" spans="1:14" s="1" customFormat="1" x14ac:dyDescent="0.3">
      <c r="A60" s="7" t="s">
        <v>103</v>
      </c>
      <c r="B60" s="23">
        <v>6.7000000000000004E-2</v>
      </c>
      <c r="C60" s="13" t="s">
        <v>37</v>
      </c>
      <c r="D60" s="15" t="s">
        <v>48</v>
      </c>
      <c r="E60" s="13" t="s">
        <v>20</v>
      </c>
      <c r="F60" s="13">
        <v>2</v>
      </c>
      <c r="G60" s="39">
        <v>858.40000000000009</v>
      </c>
      <c r="H60" s="9">
        <v>966</v>
      </c>
      <c r="I60" s="9"/>
      <c r="J60" s="5"/>
      <c r="K60"/>
      <c r="L60" s="7"/>
      <c r="M60" s="7"/>
      <c r="N60" s="7"/>
    </row>
    <row r="61" spans="1:14" x14ac:dyDescent="0.3">
      <c r="A61" s="7" t="s">
        <v>103</v>
      </c>
      <c r="B61" s="23">
        <v>6.7000000000000004E-2</v>
      </c>
      <c r="C61" s="13" t="s">
        <v>37</v>
      </c>
      <c r="D61" s="15" t="s">
        <v>48</v>
      </c>
      <c r="E61" s="13" t="s">
        <v>20</v>
      </c>
      <c r="F61" s="13">
        <v>1</v>
      </c>
      <c r="G61" s="18">
        <v>1384</v>
      </c>
      <c r="H61" s="9">
        <v>3460</v>
      </c>
      <c r="I61" s="9"/>
    </row>
    <row r="62" spans="1:14" x14ac:dyDescent="0.3">
      <c r="A62" s="7" t="s">
        <v>0</v>
      </c>
      <c r="B62" s="23">
        <v>6.7000000000000004E-2</v>
      </c>
      <c r="C62" s="13" t="s">
        <v>37</v>
      </c>
      <c r="D62" s="15" t="s">
        <v>48</v>
      </c>
      <c r="E62" s="13" t="s">
        <v>20</v>
      </c>
      <c r="F62" s="13">
        <v>20</v>
      </c>
      <c r="G62" s="42">
        <v>102</v>
      </c>
      <c r="H62" s="9">
        <f>0.4*I62</f>
        <v>102</v>
      </c>
      <c r="I62" s="9">
        <v>255</v>
      </c>
    </row>
    <row r="63" spans="1:14" x14ac:dyDescent="0.3">
      <c r="A63" s="7" t="s">
        <v>0</v>
      </c>
      <c r="B63" s="23">
        <v>0.16700000000000001</v>
      </c>
      <c r="C63" s="13" t="s">
        <v>37</v>
      </c>
      <c r="D63" s="15" t="s">
        <v>1</v>
      </c>
      <c r="E63" s="13" t="s">
        <v>20</v>
      </c>
      <c r="F63" s="13">
        <v>20</v>
      </c>
      <c r="G63" s="42">
        <v>102</v>
      </c>
      <c r="H63" s="9"/>
      <c r="I63" s="9"/>
    </row>
    <row r="64" spans="1:14" x14ac:dyDescent="0.3">
      <c r="A64" s="7" t="s">
        <v>0</v>
      </c>
      <c r="B64" s="23">
        <v>6.7000000000000004E-2</v>
      </c>
      <c r="C64" s="13" t="s">
        <v>37</v>
      </c>
      <c r="D64" s="15" t="s">
        <v>48</v>
      </c>
      <c r="E64" s="13" t="s">
        <v>49</v>
      </c>
      <c r="F64" s="13">
        <v>20</v>
      </c>
      <c r="G64" s="42">
        <v>109.60000000000001</v>
      </c>
      <c r="H64" s="9">
        <f>0.4*I64</f>
        <v>109.60000000000001</v>
      </c>
      <c r="I64" s="9">
        <v>274</v>
      </c>
    </row>
    <row r="65" spans="1:9" x14ac:dyDescent="0.3">
      <c r="A65" s="7" t="s">
        <v>0</v>
      </c>
      <c r="B65" s="23">
        <v>6.7000000000000004E-2</v>
      </c>
      <c r="C65" s="13" t="s">
        <v>37</v>
      </c>
      <c r="D65" s="15" t="s">
        <v>48</v>
      </c>
      <c r="E65" s="13" t="s">
        <v>20</v>
      </c>
      <c r="F65" s="13">
        <v>10</v>
      </c>
      <c r="G65" s="42">
        <v>200</v>
      </c>
      <c r="H65" s="9">
        <f>0.4*I65</f>
        <v>200</v>
      </c>
      <c r="I65" s="9">
        <v>500</v>
      </c>
    </row>
    <row r="66" spans="1:9" x14ac:dyDescent="0.3">
      <c r="A66" s="7" t="s">
        <v>0</v>
      </c>
      <c r="B66" s="23">
        <v>0.16700000000000001</v>
      </c>
      <c r="C66" s="13" t="s">
        <v>37</v>
      </c>
      <c r="D66" s="15" t="s">
        <v>1</v>
      </c>
      <c r="E66" s="13" t="s">
        <v>20</v>
      </c>
      <c r="F66" s="13">
        <v>10</v>
      </c>
      <c r="G66" s="39">
        <v>500</v>
      </c>
      <c r="H66" s="9"/>
      <c r="I66" s="9"/>
    </row>
    <row r="67" spans="1:9" x14ac:dyDescent="0.3">
      <c r="A67" s="7" t="s">
        <v>0</v>
      </c>
      <c r="B67" s="23">
        <v>6.7000000000000004E-2</v>
      </c>
      <c r="C67" s="13" t="s">
        <v>37</v>
      </c>
      <c r="D67" s="15" t="s">
        <v>48</v>
      </c>
      <c r="E67" s="13" t="s">
        <v>49</v>
      </c>
      <c r="F67" s="13">
        <v>10</v>
      </c>
      <c r="G67" s="42">
        <v>215.60000000000002</v>
      </c>
      <c r="H67" s="9">
        <f>0.4*I67</f>
        <v>215.60000000000002</v>
      </c>
      <c r="I67" s="9">
        <v>539</v>
      </c>
    </row>
    <row r="68" spans="1:9" x14ac:dyDescent="0.3">
      <c r="A68" s="7" t="s">
        <v>0</v>
      </c>
      <c r="B68" s="23">
        <v>0.16700000000000001</v>
      </c>
      <c r="C68" s="13" t="s">
        <v>37</v>
      </c>
      <c r="D68" s="15" t="s">
        <v>1</v>
      </c>
      <c r="E68" s="13" t="s">
        <v>49</v>
      </c>
      <c r="F68" s="13">
        <v>20</v>
      </c>
      <c r="G68" s="42">
        <v>274</v>
      </c>
      <c r="H68" s="9"/>
      <c r="I68" s="9"/>
    </row>
    <row r="69" spans="1:9" x14ac:dyDescent="0.3">
      <c r="A69" s="7" t="s">
        <v>0</v>
      </c>
      <c r="B69" s="23">
        <v>6.7000000000000004E-2</v>
      </c>
      <c r="C69" s="13" t="s">
        <v>37</v>
      </c>
      <c r="D69" s="15" t="s">
        <v>48</v>
      </c>
      <c r="E69" s="13" t="s">
        <v>20</v>
      </c>
      <c r="F69" s="13">
        <v>5</v>
      </c>
      <c r="G69" s="39">
        <v>386.40000000000003</v>
      </c>
      <c r="H69" s="9">
        <f>0.4*I69</f>
        <v>386.40000000000003</v>
      </c>
      <c r="I69" s="9">
        <v>966</v>
      </c>
    </row>
    <row r="70" spans="1:9" x14ac:dyDescent="0.3">
      <c r="A70" s="7" t="s">
        <v>0</v>
      </c>
      <c r="B70" s="23">
        <v>0.16700000000000001</v>
      </c>
      <c r="C70" s="13" t="s">
        <v>37</v>
      </c>
      <c r="D70" s="15" t="s">
        <v>1</v>
      </c>
      <c r="E70" s="13" t="s">
        <v>20</v>
      </c>
      <c r="F70" s="13">
        <v>5</v>
      </c>
      <c r="G70" s="39">
        <v>966</v>
      </c>
      <c r="H70" s="9"/>
      <c r="I70" s="9"/>
    </row>
    <row r="71" spans="1:9" x14ac:dyDescent="0.3">
      <c r="A71" s="7" t="s">
        <v>0</v>
      </c>
      <c r="B71" s="23">
        <v>6.7000000000000004E-2</v>
      </c>
      <c r="C71" s="13" t="s">
        <v>37</v>
      </c>
      <c r="D71" s="15" t="s">
        <v>48</v>
      </c>
      <c r="E71" s="13" t="s">
        <v>49</v>
      </c>
      <c r="F71" s="13">
        <v>5</v>
      </c>
      <c r="G71" s="39">
        <v>416.40000000000003</v>
      </c>
      <c r="H71" s="9">
        <f>0.4*I71</f>
        <v>416.40000000000003</v>
      </c>
      <c r="I71" s="9">
        <v>1041</v>
      </c>
    </row>
    <row r="72" spans="1:9" x14ac:dyDescent="0.3">
      <c r="A72" s="7" t="s">
        <v>0</v>
      </c>
      <c r="B72" s="23">
        <v>0.16700000000000001</v>
      </c>
      <c r="C72" s="13" t="s">
        <v>37</v>
      </c>
      <c r="D72" s="15" t="s">
        <v>1</v>
      </c>
      <c r="E72" s="13" t="s">
        <v>49</v>
      </c>
      <c r="F72" s="13">
        <v>10</v>
      </c>
      <c r="G72" s="39">
        <v>539</v>
      </c>
      <c r="H72" s="9"/>
      <c r="I72" s="9"/>
    </row>
    <row r="73" spans="1:9" x14ac:dyDescent="0.3">
      <c r="A73" s="7" t="s">
        <v>0</v>
      </c>
      <c r="B73" s="23">
        <v>6.7000000000000004E-2</v>
      </c>
      <c r="C73" s="13" t="s">
        <v>37</v>
      </c>
      <c r="D73" s="15" t="s">
        <v>48</v>
      </c>
      <c r="E73" s="13" t="s">
        <v>20</v>
      </c>
      <c r="F73" s="13">
        <v>2</v>
      </c>
      <c r="G73" s="39">
        <v>858.40000000000009</v>
      </c>
      <c r="H73" s="9">
        <f>0.4*I73</f>
        <v>858.40000000000009</v>
      </c>
      <c r="I73" s="9">
        <v>2146</v>
      </c>
    </row>
    <row r="74" spans="1:9" x14ac:dyDescent="0.3">
      <c r="A74" s="7" t="s">
        <v>0</v>
      </c>
      <c r="B74" s="23">
        <v>0.16700000000000001</v>
      </c>
      <c r="C74" s="13" t="s">
        <v>37</v>
      </c>
      <c r="D74" s="15" t="s">
        <v>1</v>
      </c>
      <c r="E74" s="13" t="s">
        <v>20</v>
      </c>
      <c r="F74" s="13">
        <v>2</v>
      </c>
      <c r="G74" s="18">
        <v>2146</v>
      </c>
      <c r="H74" s="9"/>
      <c r="I74" s="9"/>
    </row>
    <row r="75" spans="1:9" x14ac:dyDescent="0.3">
      <c r="A75" s="7" t="s">
        <v>0</v>
      </c>
      <c r="B75" s="23">
        <v>6.7000000000000004E-2</v>
      </c>
      <c r="C75" s="13" t="s">
        <v>37</v>
      </c>
      <c r="D75" s="15" t="s">
        <v>48</v>
      </c>
      <c r="E75" s="13" t="s">
        <v>49</v>
      </c>
      <c r="F75" s="13">
        <v>2</v>
      </c>
      <c r="G75" s="39">
        <v>942.80000000000007</v>
      </c>
      <c r="H75" s="9">
        <f>0.4*I75</f>
        <v>942.80000000000007</v>
      </c>
      <c r="I75" s="9">
        <v>2357</v>
      </c>
    </row>
    <row r="76" spans="1:9" x14ac:dyDescent="0.3">
      <c r="A76" s="7" t="s">
        <v>0</v>
      </c>
      <c r="B76" s="23">
        <v>0.16700000000000001</v>
      </c>
      <c r="C76" s="13" t="s">
        <v>37</v>
      </c>
      <c r="D76" s="15" t="s">
        <v>1</v>
      </c>
      <c r="E76" s="13" t="s">
        <v>49</v>
      </c>
      <c r="F76" s="13">
        <v>5</v>
      </c>
      <c r="G76" s="18">
        <v>1041</v>
      </c>
      <c r="H76" s="9"/>
      <c r="I76" s="9"/>
    </row>
    <row r="77" spans="1:9" x14ac:dyDescent="0.3">
      <c r="A77" s="7" t="s">
        <v>0</v>
      </c>
      <c r="B77" s="23">
        <v>6.7000000000000004E-2</v>
      </c>
      <c r="C77" s="13" t="s">
        <v>37</v>
      </c>
      <c r="D77" s="15" t="s">
        <v>48</v>
      </c>
      <c r="E77" s="13" t="s">
        <v>20</v>
      </c>
      <c r="F77" s="13">
        <v>1</v>
      </c>
      <c r="G77" s="18">
        <v>1384</v>
      </c>
      <c r="H77" s="9">
        <f>0.4*I77</f>
        <v>1384</v>
      </c>
      <c r="I77" s="9">
        <v>3460</v>
      </c>
    </row>
    <row r="78" spans="1:9" x14ac:dyDescent="0.3">
      <c r="A78" s="7" t="s">
        <v>0</v>
      </c>
      <c r="B78" s="23">
        <v>0.16700000000000001</v>
      </c>
      <c r="C78" s="13" t="s">
        <v>37</v>
      </c>
      <c r="D78" s="15" t="s">
        <v>1</v>
      </c>
      <c r="E78" s="13" t="s">
        <v>20</v>
      </c>
      <c r="F78" s="13">
        <v>1</v>
      </c>
      <c r="G78" s="18">
        <v>1384</v>
      </c>
      <c r="H78" s="9"/>
      <c r="I78" s="9"/>
    </row>
    <row r="79" spans="1:9" x14ac:dyDescent="0.3">
      <c r="A79" s="7" t="s">
        <v>0</v>
      </c>
      <c r="B79" s="23">
        <v>6.7000000000000004E-2</v>
      </c>
      <c r="C79" s="13" t="s">
        <v>37</v>
      </c>
      <c r="D79" s="15" t="s">
        <v>48</v>
      </c>
      <c r="E79" s="13" t="s">
        <v>49</v>
      </c>
      <c r="F79" s="13">
        <v>1</v>
      </c>
      <c r="G79" s="18">
        <v>1628</v>
      </c>
      <c r="H79" s="9">
        <f>0.4*I79</f>
        <v>1628</v>
      </c>
      <c r="I79" s="9">
        <v>4070</v>
      </c>
    </row>
    <row r="80" spans="1:9" x14ac:dyDescent="0.3">
      <c r="A80" s="7" t="s">
        <v>0</v>
      </c>
      <c r="B80" s="23">
        <v>0.16700000000000001</v>
      </c>
      <c r="C80" s="13" t="s">
        <v>37</v>
      </c>
      <c r="D80" s="15" t="s">
        <v>1</v>
      </c>
      <c r="E80" s="13" t="s">
        <v>49</v>
      </c>
      <c r="F80" s="13">
        <v>2</v>
      </c>
      <c r="G80" s="18">
        <v>2357</v>
      </c>
      <c r="H80" s="9"/>
      <c r="I80" s="9"/>
    </row>
    <row r="81" spans="1:9" x14ac:dyDescent="0.3">
      <c r="A81" s="7" t="s">
        <v>0</v>
      </c>
      <c r="B81" s="23">
        <v>0.16700000000000001</v>
      </c>
      <c r="C81" s="13" t="s">
        <v>37</v>
      </c>
      <c r="D81" s="15" t="s">
        <v>1</v>
      </c>
      <c r="E81" s="13" t="s">
        <v>49</v>
      </c>
      <c r="F81" s="13">
        <v>1</v>
      </c>
      <c r="G81" s="18">
        <v>4070</v>
      </c>
      <c r="H81" s="9"/>
      <c r="I81" s="9"/>
    </row>
    <row r="82" spans="1:9" x14ac:dyDescent="0.3">
      <c r="A82" s="7" t="s">
        <v>104</v>
      </c>
      <c r="B82" s="21">
        <v>0.04</v>
      </c>
      <c r="C82" s="13" t="s">
        <v>35</v>
      </c>
      <c r="D82" s="17" t="s">
        <v>69</v>
      </c>
      <c r="E82" s="13" t="s">
        <v>20</v>
      </c>
      <c r="F82" s="13">
        <v>10</v>
      </c>
      <c r="G82" s="19">
        <v>20</v>
      </c>
      <c r="H82" s="9">
        <f>0.5*I82</f>
        <v>100</v>
      </c>
      <c r="I82" s="9">
        <v>200</v>
      </c>
    </row>
    <row r="83" spans="1:9" x14ac:dyDescent="0.3">
      <c r="A83" s="7" t="s">
        <v>104</v>
      </c>
      <c r="B83" s="21">
        <v>0.04</v>
      </c>
      <c r="C83" s="13" t="s">
        <v>35</v>
      </c>
      <c r="D83" s="17" t="s">
        <v>69</v>
      </c>
      <c r="E83" s="13" t="s">
        <v>20</v>
      </c>
      <c r="F83" s="13">
        <v>5</v>
      </c>
      <c r="G83" s="19">
        <v>39</v>
      </c>
      <c r="H83" s="9">
        <f>0.5*I83</f>
        <v>193.20000000000002</v>
      </c>
      <c r="I83" s="9">
        <v>386.40000000000003</v>
      </c>
    </row>
    <row r="84" spans="1:9" x14ac:dyDescent="0.3">
      <c r="A84" s="7" t="s">
        <v>104</v>
      </c>
      <c r="B84" s="21">
        <v>0.04</v>
      </c>
      <c r="C84" s="13" t="s">
        <v>35</v>
      </c>
      <c r="D84" s="17" t="s">
        <v>69</v>
      </c>
      <c r="E84" s="13" t="s">
        <v>20</v>
      </c>
      <c r="F84" s="13">
        <v>2</v>
      </c>
      <c r="G84" s="19">
        <v>86</v>
      </c>
      <c r="H84" s="9">
        <f>0.5*I84</f>
        <v>429.20000000000005</v>
      </c>
      <c r="I84" s="9">
        <v>858.40000000000009</v>
      </c>
    </row>
    <row r="85" spans="1:9" x14ac:dyDescent="0.3">
      <c r="A85" s="7" t="s">
        <v>31</v>
      </c>
      <c r="B85" s="21">
        <v>0.06</v>
      </c>
      <c r="C85" s="13" t="s">
        <v>32</v>
      </c>
      <c r="D85" s="17" t="s">
        <v>6</v>
      </c>
      <c r="E85" s="13" t="s">
        <v>21</v>
      </c>
      <c r="F85" s="13">
        <v>10</v>
      </c>
      <c r="G85" s="19">
        <v>7.92</v>
      </c>
      <c r="H85" s="9">
        <f>0.6/5*I85</f>
        <v>7.92</v>
      </c>
      <c r="I85" s="9">
        <v>66</v>
      </c>
    </row>
    <row r="86" spans="1:9" x14ac:dyDescent="0.3">
      <c r="A86" s="7" t="s">
        <v>31</v>
      </c>
      <c r="B86" s="21">
        <v>0.06</v>
      </c>
      <c r="C86" s="13" t="s">
        <v>32</v>
      </c>
      <c r="D86" s="17" t="s">
        <v>70</v>
      </c>
      <c r="E86" s="13" t="s">
        <v>21</v>
      </c>
      <c r="F86" s="13">
        <v>5</v>
      </c>
      <c r="G86" s="19">
        <v>14.16</v>
      </c>
      <c r="H86" s="9">
        <f>0.6/5*I86</f>
        <v>14.16</v>
      </c>
      <c r="I86" s="9">
        <v>118</v>
      </c>
    </row>
    <row r="87" spans="1:9" x14ac:dyDescent="0.3">
      <c r="A87" s="7" t="s">
        <v>31</v>
      </c>
      <c r="B87" s="21">
        <v>0.06</v>
      </c>
      <c r="C87" s="13" t="s">
        <v>32</v>
      </c>
      <c r="D87" s="17" t="s">
        <v>70</v>
      </c>
      <c r="E87" s="13" t="s">
        <v>21</v>
      </c>
      <c r="F87" s="13">
        <v>2</v>
      </c>
      <c r="G87" s="19">
        <v>29.88</v>
      </c>
      <c r="H87" s="9">
        <f>0.6/5*I87</f>
        <v>29.88</v>
      </c>
      <c r="I87" s="9">
        <v>249</v>
      </c>
    </row>
    <row r="88" spans="1:9" x14ac:dyDescent="0.3">
      <c r="A88" s="7" t="s">
        <v>23</v>
      </c>
      <c r="B88" s="21">
        <v>0.1</v>
      </c>
      <c r="C88" s="13" t="s">
        <v>35</v>
      </c>
      <c r="D88" s="17" t="s">
        <v>71</v>
      </c>
      <c r="E88" s="13" t="s">
        <v>21</v>
      </c>
      <c r="F88" s="13">
        <v>5</v>
      </c>
      <c r="G88" s="19">
        <v>6</v>
      </c>
      <c r="H88" s="9">
        <f>0.5*I88</f>
        <v>59</v>
      </c>
      <c r="I88" s="9">
        <v>118</v>
      </c>
    </row>
    <row r="89" spans="1:9" x14ac:dyDescent="0.3">
      <c r="A89" s="7" t="s">
        <v>23</v>
      </c>
      <c r="B89" s="21">
        <v>0.5</v>
      </c>
      <c r="C89" s="13" t="s">
        <v>35</v>
      </c>
      <c r="D89" s="17" t="s">
        <v>6</v>
      </c>
      <c r="E89" s="13" t="s">
        <v>21</v>
      </c>
      <c r="F89" s="13">
        <v>5</v>
      </c>
      <c r="G89" s="19">
        <v>59</v>
      </c>
      <c r="H89" s="9">
        <f>0.5*I89</f>
        <v>59</v>
      </c>
      <c r="I89" s="9">
        <v>118</v>
      </c>
    </row>
    <row r="90" spans="1:9" x14ac:dyDescent="0.3">
      <c r="A90" s="7" t="s">
        <v>23</v>
      </c>
      <c r="B90" s="21">
        <v>0.5</v>
      </c>
      <c r="C90" s="13" t="s">
        <v>35</v>
      </c>
      <c r="D90" s="17" t="s">
        <v>6</v>
      </c>
      <c r="E90" s="13" t="s">
        <v>21</v>
      </c>
      <c r="F90" s="13">
        <v>2</v>
      </c>
      <c r="G90" s="42">
        <v>124.5</v>
      </c>
      <c r="H90" s="9">
        <f>0.5*I90</f>
        <v>124.5</v>
      </c>
      <c r="I90" s="9">
        <v>249</v>
      </c>
    </row>
    <row r="91" spans="1:9" x14ac:dyDescent="0.3">
      <c r="A91" s="7" t="s">
        <v>23</v>
      </c>
      <c r="B91" s="21">
        <v>0.5</v>
      </c>
      <c r="C91" s="13" t="s">
        <v>35</v>
      </c>
      <c r="D91" s="17" t="s">
        <v>6</v>
      </c>
      <c r="E91" s="13" t="s">
        <v>21</v>
      </c>
      <c r="F91" s="13">
        <v>0.5</v>
      </c>
      <c r="G91" s="42">
        <v>227.5</v>
      </c>
      <c r="H91" s="9">
        <f>0.5*I91</f>
        <v>227.5</v>
      </c>
      <c r="I91" s="9">
        <v>455</v>
      </c>
    </row>
    <row r="92" spans="1:9" x14ac:dyDescent="0.3">
      <c r="A92" s="7" t="s">
        <v>105</v>
      </c>
      <c r="B92" s="21">
        <v>0.08</v>
      </c>
      <c r="C92" s="13" t="s">
        <v>38</v>
      </c>
      <c r="D92" s="17" t="s">
        <v>24</v>
      </c>
      <c r="E92" s="13" t="s">
        <v>17</v>
      </c>
      <c r="F92" s="13">
        <v>20</v>
      </c>
      <c r="G92" s="19">
        <v>9.7200000000000024</v>
      </c>
      <c r="H92" s="9">
        <f>0.4*0.1*I92</f>
        <v>9.7200000000000024</v>
      </c>
      <c r="I92" s="9">
        <v>243</v>
      </c>
    </row>
    <row r="93" spans="1:9" x14ac:dyDescent="0.3">
      <c r="A93" s="7" t="s">
        <v>105</v>
      </c>
      <c r="B93" s="21">
        <v>0.08</v>
      </c>
      <c r="C93" s="13" t="s">
        <v>38</v>
      </c>
      <c r="D93" s="17" t="s">
        <v>24</v>
      </c>
      <c r="E93" s="13" t="s">
        <v>17</v>
      </c>
      <c r="F93" s="13">
        <v>10</v>
      </c>
      <c r="G93" s="19">
        <v>18.600000000000005</v>
      </c>
      <c r="H93" s="9">
        <f>0.4*0.1*I93</f>
        <v>18.600000000000005</v>
      </c>
      <c r="I93" s="9">
        <v>465</v>
      </c>
    </row>
    <row r="94" spans="1:9" x14ac:dyDescent="0.3">
      <c r="A94" s="7" t="s">
        <v>106</v>
      </c>
      <c r="B94" s="21">
        <v>0.33</v>
      </c>
      <c r="C94" s="13" t="s">
        <v>39</v>
      </c>
      <c r="D94" s="17" t="s">
        <v>5</v>
      </c>
      <c r="E94" s="13" t="s">
        <v>22</v>
      </c>
      <c r="F94" s="13">
        <v>20</v>
      </c>
      <c r="G94" s="19">
        <v>24</v>
      </c>
      <c r="H94" s="9">
        <f>0.2*I94</f>
        <v>4.8000000000000007</v>
      </c>
      <c r="I94" s="9">
        <v>24</v>
      </c>
    </row>
    <row r="95" spans="1:9" x14ac:dyDescent="0.3">
      <c r="A95" s="7" t="s">
        <v>106</v>
      </c>
      <c r="B95" s="21">
        <v>0.33</v>
      </c>
      <c r="C95" s="13" t="s">
        <v>39</v>
      </c>
      <c r="D95" s="17" t="s">
        <v>5</v>
      </c>
      <c r="E95" s="13" t="s">
        <v>22</v>
      </c>
      <c r="F95" s="13">
        <v>10</v>
      </c>
      <c r="G95" s="19">
        <v>38</v>
      </c>
      <c r="H95" s="9">
        <f>0.2*I95</f>
        <v>7.6000000000000005</v>
      </c>
      <c r="I95" s="9">
        <v>38</v>
      </c>
    </row>
    <row r="96" spans="1:9" x14ac:dyDescent="0.3">
      <c r="A96" s="7" t="s">
        <v>106</v>
      </c>
      <c r="B96" s="21">
        <v>0.33</v>
      </c>
      <c r="C96" s="13" t="s">
        <v>39</v>
      </c>
      <c r="D96" s="17" t="s">
        <v>5</v>
      </c>
      <c r="E96" s="13" t="s">
        <v>22</v>
      </c>
      <c r="F96" s="13">
        <v>5</v>
      </c>
      <c r="G96" s="19">
        <v>52</v>
      </c>
      <c r="H96" s="9">
        <f>0.2*I96</f>
        <v>10.4</v>
      </c>
      <c r="I96" s="9">
        <v>52</v>
      </c>
    </row>
    <row r="97" spans="1:9" x14ac:dyDescent="0.3">
      <c r="A97" s="7" t="s">
        <v>107</v>
      </c>
      <c r="B97" s="21">
        <v>0.33</v>
      </c>
      <c r="C97" s="13" t="s">
        <v>34</v>
      </c>
      <c r="D97" s="17" t="s">
        <v>1</v>
      </c>
      <c r="E97" s="13" t="s">
        <v>22</v>
      </c>
      <c r="F97" s="13">
        <v>5</v>
      </c>
      <c r="G97" s="19">
        <v>24</v>
      </c>
      <c r="H97" s="9"/>
      <c r="I97" s="9"/>
    </row>
    <row r="98" spans="1:9" x14ac:dyDescent="0.3">
      <c r="A98" s="7" t="s">
        <v>107</v>
      </c>
      <c r="B98" s="21">
        <v>0.33</v>
      </c>
      <c r="C98" s="13" t="s">
        <v>34</v>
      </c>
      <c r="D98" s="17" t="s">
        <v>1</v>
      </c>
      <c r="E98" s="13" t="s">
        <v>22</v>
      </c>
      <c r="F98" s="13">
        <v>2</v>
      </c>
      <c r="G98" s="19">
        <v>38</v>
      </c>
      <c r="H98" s="9"/>
      <c r="I98" s="9"/>
    </row>
    <row r="99" spans="1:9" x14ac:dyDescent="0.3">
      <c r="A99" s="7" t="s">
        <v>107</v>
      </c>
      <c r="B99" s="21">
        <v>0.33</v>
      </c>
      <c r="C99" s="13" t="s">
        <v>34</v>
      </c>
      <c r="D99" s="17" t="s">
        <v>1</v>
      </c>
      <c r="E99" s="13" t="s">
        <v>22</v>
      </c>
      <c r="F99" s="13">
        <v>1</v>
      </c>
      <c r="G99" s="19">
        <v>52</v>
      </c>
      <c r="H99" s="9"/>
      <c r="I99" s="9"/>
    </row>
    <row r="100" spans="1:9" x14ac:dyDescent="0.3">
      <c r="A100" s="7" t="s">
        <v>108</v>
      </c>
      <c r="B100" s="23">
        <v>6.7000000000000004E-2</v>
      </c>
      <c r="C100" s="13" t="s">
        <v>37</v>
      </c>
      <c r="D100" s="17" t="s">
        <v>1</v>
      </c>
      <c r="E100" s="13" t="s">
        <v>21</v>
      </c>
      <c r="F100" s="13">
        <v>5</v>
      </c>
      <c r="G100" s="42">
        <v>118</v>
      </c>
      <c r="H100" s="9"/>
      <c r="I100" s="9">
        <v>118</v>
      </c>
    </row>
    <row r="101" spans="1:9" x14ac:dyDescent="0.3">
      <c r="A101" s="7" t="s">
        <v>108</v>
      </c>
      <c r="B101" s="23">
        <v>6.7000000000000004E-2</v>
      </c>
      <c r="C101" s="13" t="s">
        <v>37</v>
      </c>
      <c r="D101" s="17" t="s">
        <v>1</v>
      </c>
      <c r="E101" s="13" t="s">
        <v>21</v>
      </c>
      <c r="F101" s="13">
        <v>1</v>
      </c>
      <c r="G101" s="39">
        <v>363</v>
      </c>
      <c r="H101" s="9"/>
      <c r="I101" s="9">
        <v>363</v>
      </c>
    </row>
    <row r="102" spans="1:9" x14ac:dyDescent="0.3">
      <c r="A102" s="7" t="s">
        <v>108</v>
      </c>
      <c r="B102" s="23">
        <v>6.7000000000000004E-2</v>
      </c>
      <c r="C102" s="13" t="s">
        <v>37</v>
      </c>
      <c r="D102" s="17" t="s">
        <v>1</v>
      </c>
      <c r="E102" s="13" t="s">
        <v>21</v>
      </c>
      <c r="F102" s="13">
        <v>0.1</v>
      </c>
      <c r="G102" s="39">
        <v>554</v>
      </c>
      <c r="H102" s="9"/>
      <c r="I102" s="9">
        <v>554</v>
      </c>
    </row>
    <row r="103" spans="1:9" x14ac:dyDescent="0.3">
      <c r="A103" s="7" t="s">
        <v>108</v>
      </c>
      <c r="B103" s="23">
        <v>6.7000000000000004E-2</v>
      </c>
      <c r="C103" s="13" t="s">
        <v>37</v>
      </c>
      <c r="D103" s="17" t="s">
        <v>1</v>
      </c>
      <c r="E103" s="13" t="s">
        <v>20</v>
      </c>
      <c r="F103" s="13">
        <v>5</v>
      </c>
      <c r="G103" s="39">
        <v>966</v>
      </c>
      <c r="H103" s="9"/>
      <c r="I103" s="9">
        <v>966</v>
      </c>
    </row>
    <row r="104" spans="1:9" x14ac:dyDescent="0.3">
      <c r="A104" s="7" t="s">
        <v>108</v>
      </c>
      <c r="B104" s="23">
        <v>6.7000000000000004E-2</v>
      </c>
      <c r="C104" s="13" t="s">
        <v>37</v>
      </c>
      <c r="D104" s="17" t="s">
        <v>1</v>
      </c>
      <c r="E104" s="13" t="s">
        <v>20</v>
      </c>
      <c r="F104" s="13">
        <v>1</v>
      </c>
      <c r="G104" s="18">
        <v>3460</v>
      </c>
      <c r="H104" s="9"/>
      <c r="I104" s="9">
        <v>3460</v>
      </c>
    </row>
    <row r="105" spans="1:9" x14ac:dyDescent="0.3">
      <c r="A105" s="7" t="s">
        <v>108</v>
      </c>
      <c r="B105" s="23">
        <v>6.7000000000000004E-2</v>
      </c>
      <c r="C105" s="13" t="s">
        <v>37</v>
      </c>
      <c r="D105" s="17" t="s">
        <v>1</v>
      </c>
      <c r="E105" s="13" t="s">
        <v>20</v>
      </c>
      <c r="F105" s="13">
        <v>0.1</v>
      </c>
      <c r="G105" s="18">
        <v>6577</v>
      </c>
      <c r="H105" s="9"/>
      <c r="I105" s="9">
        <v>6577</v>
      </c>
    </row>
    <row r="106" spans="1:9" ht="15" customHeight="1" x14ac:dyDescent="0.3">
      <c r="A106" s="7" t="s">
        <v>109</v>
      </c>
      <c r="B106" s="23">
        <v>2.5000000000000001E-2</v>
      </c>
      <c r="C106" s="13" t="s">
        <v>32</v>
      </c>
      <c r="D106" s="17" t="s">
        <v>6</v>
      </c>
      <c r="E106" s="13" t="s">
        <v>17</v>
      </c>
      <c r="F106" s="13">
        <v>5</v>
      </c>
      <c r="G106" s="19">
        <v>43</v>
      </c>
      <c r="H106" s="9">
        <f>0.5*I106</f>
        <v>428.5</v>
      </c>
      <c r="I106" s="9">
        <v>857</v>
      </c>
    </row>
    <row r="107" spans="1:9" ht="15" customHeight="1" x14ac:dyDescent="0.3">
      <c r="A107" s="7" t="s">
        <v>109</v>
      </c>
      <c r="B107" s="23">
        <v>2.5000000000000001E-2</v>
      </c>
      <c r="C107" s="13" t="s">
        <v>32</v>
      </c>
      <c r="D107" s="17" t="s">
        <v>45</v>
      </c>
      <c r="E107" s="13" t="s">
        <v>17</v>
      </c>
      <c r="F107" s="13">
        <v>2</v>
      </c>
      <c r="G107" s="19">
        <v>89</v>
      </c>
      <c r="H107" s="9">
        <f>0.5*I107</f>
        <v>847.5</v>
      </c>
      <c r="I107" s="9">
        <v>1695</v>
      </c>
    </row>
    <row r="108" spans="1:9" ht="15" customHeight="1" x14ac:dyDescent="0.3">
      <c r="A108" s="7" t="s">
        <v>109</v>
      </c>
      <c r="B108" s="21">
        <v>0.25</v>
      </c>
      <c r="C108" s="13" t="s">
        <v>32</v>
      </c>
      <c r="D108" s="17" t="s">
        <v>6</v>
      </c>
      <c r="E108" s="13" t="s">
        <v>17</v>
      </c>
      <c r="F108" s="13">
        <v>10</v>
      </c>
      <c r="G108" s="42">
        <v>232.5</v>
      </c>
      <c r="H108" s="9">
        <f>0.5*I108</f>
        <v>232.5</v>
      </c>
      <c r="I108" s="9">
        <v>465</v>
      </c>
    </row>
    <row r="109" spans="1:9" ht="15" customHeight="1" x14ac:dyDescent="0.3">
      <c r="A109" s="7" t="s">
        <v>109</v>
      </c>
      <c r="B109" s="21">
        <v>0.25</v>
      </c>
      <c r="C109" s="13" t="s">
        <v>32</v>
      </c>
      <c r="D109" s="17" t="s">
        <v>6</v>
      </c>
      <c r="E109" s="13" t="s">
        <v>17</v>
      </c>
      <c r="F109" s="13">
        <v>5</v>
      </c>
      <c r="G109" s="39">
        <v>428.5</v>
      </c>
      <c r="H109" s="9">
        <f>0.5*I109</f>
        <v>428.5</v>
      </c>
      <c r="I109" s="9">
        <v>857</v>
      </c>
    </row>
    <row r="110" spans="1:9" ht="15" customHeight="1" x14ac:dyDescent="0.3">
      <c r="A110" s="7" t="s">
        <v>109</v>
      </c>
      <c r="B110" s="21">
        <v>0.25</v>
      </c>
      <c r="C110" s="13" t="s">
        <v>32</v>
      </c>
      <c r="D110" s="17" t="s">
        <v>6</v>
      </c>
      <c r="E110" s="13" t="s">
        <v>17</v>
      </c>
      <c r="F110" s="13">
        <v>2</v>
      </c>
      <c r="G110" s="39">
        <v>847.5</v>
      </c>
      <c r="H110" s="9">
        <f>0.5*I110</f>
        <v>847.5</v>
      </c>
      <c r="I110" s="9">
        <v>1695</v>
      </c>
    </row>
    <row r="111" spans="1:9" ht="17.25" customHeight="1" x14ac:dyDescent="0.3">
      <c r="A111" s="7" t="s">
        <v>40</v>
      </c>
      <c r="B111" s="23">
        <v>2.5000000000000001E-2</v>
      </c>
      <c r="C111" s="13" t="s">
        <v>35</v>
      </c>
      <c r="D111" s="17" t="s">
        <v>45</v>
      </c>
      <c r="E111" s="27" t="s">
        <v>26</v>
      </c>
      <c r="F111" s="13">
        <v>10</v>
      </c>
      <c r="G111" s="19">
        <v>48.900000000000006</v>
      </c>
      <c r="H111" s="9">
        <f>0.1*H110</f>
        <v>84.75</v>
      </c>
      <c r="I111" s="9">
        <v>978</v>
      </c>
    </row>
    <row r="112" spans="1:9" ht="17.25" customHeight="1" x14ac:dyDescent="0.3">
      <c r="A112" s="7" t="s">
        <v>40</v>
      </c>
      <c r="B112" s="23">
        <v>2.5000000000000001E-2</v>
      </c>
      <c r="C112" s="13" t="s">
        <v>35</v>
      </c>
      <c r="D112" s="17" t="s">
        <v>6</v>
      </c>
      <c r="E112" s="13" t="s">
        <v>13</v>
      </c>
      <c r="F112" s="13">
        <v>10</v>
      </c>
      <c r="G112" s="42">
        <v>233</v>
      </c>
      <c r="H112" s="9">
        <f t="shared" ref="H112:H118" si="0">0.5*I112</f>
        <v>2325.5</v>
      </c>
      <c r="I112" s="9">
        <v>4651</v>
      </c>
    </row>
    <row r="113" spans="1:11" ht="17.25" customHeight="1" x14ac:dyDescent="0.3">
      <c r="A113" s="7" t="s">
        <v>40</v>
      </c>
      <c r="B113" s="21">
        <v>0.25</v>
      </c>
      <c r="C113" s="13" t="s">
        <v>35</v>
      </c>
      <c r="D113" s="17" t="s">
        <v>6</v>
      </c>
      <c r="E113" s="27" t="s">
        <v>26</v>
      </c>
      <c r="F113" s="13">
        <v>10</v>
      </c>
      <c r="G113" s="39">
        <v>489</v>
      </c>
      <c r="H113" s="9">
        <f t="shared" si="0"/>
        <v>489</v>
      </c>
      <c r="I113" s="9">
        <v>978</v>
      </c>
      <c r="K113" s="26"/>
    </row>
    <row r="114" spans="1:11" ht="17.25" customHeight="1" x14ac:dyDescent="0.3">
      <c r="A114" s="7" t="s">
        <v>40</v>
      </c>
      <c r="B114" s="21">
        <v>0.25</v>
      </c>
      <c r="C114" s="13" t="s">
        <v>35</v>
      </c>
      <c r="D114" s="17" t="s">
        <v>6</v>
      </c>
      <c r="E114" s="27" t="s">
        <v>26</v>
      </c>
      <c r="F114" s="13">
        <v>5</v>
      </c>
      <c r="G114" s="39">
        <v>923.5</v>
      </c>
      <c r="H114" s="9">
        <f t="shared" si="0"/>
        <v>923.5</v>
      </c>
      <c r="I114" s="9">
        <v>1847</v>
      </c>
    </row>
    <row r="115" spans="1:11" ht="17.25" customHeight="1" x14ac:dyDescent="0.3">
      <c r="A115" s="7" t="s">
        <v>40</v>
      </c>
      <c r="B115" s="21">
        <v>0.25</v>
      </c>
      <c r="C115" s="13" t="s">
        <v>35</v>
      </c>
      <c r="D115" s="17" t="s">
        <v>6</v>
      </c>
      <c r="E115" s="27" t="s">
        <v>26</v>
      </c>
      <c r="F115" s="13">
        <v>2</v>
      </c>
      <c r="G115" s="18">
        <v>1967.5</v>
      </c>
      <c r="H115" s="9">
        <f t="shared" si="0"/>
        <v>1967.5</v>
      </c>
      <c r="I115" s="9">
        <v>3935</v>
      </c>
    </row>
    <row r="116" spans="1:11" ht="17.25" customHeight="1" x14ac:dyDescent="0.3">
      <c r="A116" s="7" t="s">
        <v>40</v>
      </c>
      <c r="B116" s="21">
        <v>0.25</v>
      </c>
      <c r="C116" s="13" t="s">
        <v>35</v>
      </c>
      <c r="D116" s="17" t="s">
        <v>6</v>
      </c>
      <c r="E116" s="13" t="s">
        <v>13</v>
      </c>
      <c r="F116" s="13">
        <v>10</v>
      </c>
      <c r="G116" s="18">
        <v>2325.5</v>
      </c>
      <c r="H116" s="9">
        <f t="shared" si="0"/>
        <v>2325.5</v>
      </c>
      <c r="I116" s="9">
        <v>4651</v>
      </c>
    </row>
    <row r="117" spans="1:11" ht="17.25" customHeight="1" x14ac:dyDescent="0.3">
      <c r="A117" s="7" t="s">
        <v>40</v>
      </c>
      <c r="B117" s="21">
        <v>0.25</v>
      </c>
      <c r="C117" s="13" t="s">
        <v>35</v>
      </c>
      <c r="D117" s="17" t="s">
        <v>6</v>
      </c>
      <c r="E117" s="13" t="s">
        <v>13</v>
      </c>
      <c r="F117" s="13">
        <v>5</v>
      </c>
      <c r="G117" s="18">
        <v>4469.5</v>
      </c>
      <c r="H117" s="9">
        <f t="shared" si="0"/>
        <v>4469.5</v>
      </c>
      <c r="I117" s="9">
        <v>8939</v>
      </c>
    </row>
    <row r="118" spans="1:11" ht="17.25" customHeight="1" x14ac:dyDescent="0.3">
      <c r="A118" s="7" t="s">
        <v>40</v>
      </c>
      <c r="B118" s="21">
        <v>0.25</v>
      </c>
      <c r="C118" s="13" t="s">
        <v>35</v>
      </c>
      <c r="D118" s="17" t="s">
        <v>6</v>
      </c>
      <c r="E118" s="13" t="s">
        <v>13</v>
      </c>
      <c r="F118" s="13">
        <v>2</v>
      </c>
      <c r="G118" s="18">
        <v>9999</v>
      </c>
      <c r="H118" s="9">
        <f t="shared" si="0"/>
        <v>9999</v>
      </c>
      <c r="I118" s="9">
        <v>19998</v>
      </c>
    </row>
    <row r="119" spans="1:11" x14ac:dyDescent="0.3">
      <c r="A119" s="7" t="s">
        <v>25</v>
      </c>
      <c r="B119" s="21">
        <v>0.5</v>
      </c>
      <c r="C119" s="13" t="s">
        <v>35</v>
      </c>
      <c r="D119" s="17" t="s">
        <v>6</v>
      </c>
      <c r="E119" s="13" t="s">
        <v>13</v>
      </c>
      <c r="F119" s="13">
        <v>20</v>
      </c>
      <c r="G119" s="18">
        <v>1187</v>
      </c>
      <c r="H119" s="9">
        <f>I119/2</f>
        <v>1187</v>
      </c>
      <c r="I119" s="9">
        <v>2374</v>
      </c>
    </row>
    <row r="120" spans="1:11" x14ac:dyDescent="0.3">
      <c r="A120" s="7" t="s">
        <v>25</v>
      </c>
      <c r="B120" s="21">
        <v>0.5</v>
      </c>
      <c r="C120" s="13" t="s">
        <v>35</v>
      </c>
      <c r="D120" s="17" t="s">
        <v>6</v>
      </c>
      <c r="E120" s="13" t="s">
        <v>13</v>
      </c>
      <c r="F120" s="13">
        <v>10</v>
      </c>
      <c r="G120" s="18">
        <v>2325.5</v>
      </c>
      <c r="H120" s="9">
        <f>I120/2</f>
        <v>2325.5</v>
      </c>
      <c r="I120" s="9">
        <v>4651</v>
      </c>
    </row>
    <row r="121" spans="1:11" x14ac:dyDescent="0.3">
      <c r="A121" s="7" t="s">
        <v>25</v>
      </c>
      <c r="B121" s="21">
        <v>0.5</v>
      </c>
      <c r="C121" s="13" t="s">
        <v>35</v>
      </c>
      <c r="D121" s="17" t="s">
        <v>6</v>
      </c>
      <c r="E121" s="13" t="s">
        <v>13</v>
      </c>
      <c r="F121" s="13">
        <v>5</v>
      </c>
      <c r="G121" s="18">
        <v>4469.5</v>
      </c>
      <c r="H121" s="9">
        <f>I121/2</f>
        <v>4469.5</v>
      </c>
      <c r="I121" s="9">
        <v>8939</v>
      </c>
    </row>
    <row r="122" spans="1:11" x14ac:dyDescent="0.3">
      <c r="A122" s="7" t="s">
        <v>25</v>
      </c>
      <c r="B122" s="21">
        <v>0.5</v>
      </c>
      <c r="C122" s="13" t="s">
        <v>35</v>
      </c>
      <c r="D122" s="17" t="s">
        <v>6</v>
      </c>
      <c r="E122" s="13" t="s">
        <v>13</v>
      </c>
      <c r="F122" s="13">
        <v>2</v>
      </c>
      <c r="G122" s="18">
        <v>9999</v>
      </c>
      <c r="H122" s="9">
        <f>I122/2</f>
        <v>9999</v>
      </c>
      <c r="I122" s="9">
        <v>19998</v>
      </c>
    </row>
    <row r="123" spans="1:11" x14ac:dyDescent="0.3">
      <c r="A123" s="7" t="s">
        <v>88</v>
      </c>
      <c r="B123" s="21">
        <v>0.02</v>
      </c>
      <c r="C123" s="13" t="s">
        <v>44</v>
      </c>
      <c r="D123" s="17" t="s">
        <v>5</v>
      </c>
      <c r="E123" s="13" t="s">
        <v>17</v>
      </c>
      <c r="F123" s="13">
        <v>5</v>
      </c>
      <c r="G123" s="19">
        <v>51.419999999999995</v>
      </c>
      <c r="H123" s="9">
        <f t="shared" ref="H123:H128" si="1">0.2*0.3*I123</f>
        <v>51.419999999999995</v>
      </c>
      <c r="I123" s="9">
        <v>857</v>
      </c>
    </row>
    <row r="124" spans="1:11" x14ac:dyDescent="0.3">
      <c r="A124" s="7" t="s">
        <v>43</v>
      </c>
      <c r="B124" s="21">
        <v>0.02</v>
      </c>
      <c r="C124" s="13" t="s">
        <v>44</v>
      </c>
      <c r="D124" s="17" t="s">
        <v>5</v>
      </c>
      <c r="E124" s="13" t="s">
        <v>17</v>
      </c>
      <c r="F124" s="13">
        <v>2</v>
      </c>
      <c r="G124" s="42">
        <v>101.7</v>
      </c>
      <c r="H124" s="9">
        <f t="shared" si="1"/>
        <v>101.7</v>
      </c>
      <c r="I124" s="9">
        <v>1695</v>
      </c>
    </row>
    <row r="125" spans="1:11" x14ac:dyDescent="0.3">
      <c r="A125" s="7" t="s">
        <v>43</v>
      </c>
      <c r="B125" s="21">
        <v>0.02</v>
      </c>
      <c r="C125" s="13" t="s">
        <v>44</v>
      </c>
      <c r="D125" s="17" t="s">
        <v>5</v>
      </c>
      <c r="E125" s="27" t="s">
        <v>26</v>
      </c>
      <c r="F125" s="13">
        <v>5</v>
      </c>
      <c r="G125" s="42">
        <v>110.82</v>
      </c>
      <c r="H125" s="9">
        <f t="shared" si="1"/>
        <v>110.82</v>
      </c>
      <c r="I125" s="9">
        <v>1847</v>
      </c>
    </row>
    <row r="126" spans="1:11" x14ac:dyDescent="0.3">
      <c r="A126" s="7" t="s">
        <v>43</v>
      </c>
      <c r="B126" s="21">
        <v>0.02</v>
      </c>
      <c r="C126" s="13" t="s">
        <v>44</v>
      </c>
      <c r="D126" s="17" t="s">
        <v>5</v>
      </c>
      <c r="E126" s="13" t="s">
        <v>17</v>
      </c>
      <c r="F126" s="13">
        <v>1</v>
      </c>
      <c r="G126" s="42">
        <v>146.69999999999999</v>
      </c>
      <c r="H126" s="9">
        <f t="shared" si="1"/>
        <v>146.69999999999999</v>
      </c>
      <c r="I126" s="9">
        <v>2445</v>
      </c>
    </row>
    <row r="127" spans="1:11" x14ac:dyDescent="0.3">
      <c r="A127" s="7" t="s">
        <v>43</v>
      </c>
      <c r="B127" s="21">
        <v>0.02</v>
      </c>
      <c r="C127" s="13" t="s">
        <v>44</v>
      </c>
      <c r="D127" s="17" t="s">
        <v>5</v>
      </c>
      <c r="E127" s="27" t="s">
        <v>26</v>
      </c>
      <c r="F127" s="13">
        <v>2</v>
      </c>
      <c r="G127" s="42">
        <v>236.1</v>
      </c>
      <c r="H127" s="9">
        <f t="shared" si="1"/>
        <v>236.1</v>
      </c>
      <c r="I127" s="9">
        <v>3935</v>
      </c>
    </row>
    <row r="128" spans="1:11" x14ac:dyDescent="0.3">
      <c r="A128" s="7" t="s">
        <v>43</v>
      </c>
      <c r="B128" s="21">
        <v>0.02</v>
      </c>
      <c r="C128" s="13" t="s">
        <v>44</v>
      </c>
      <c r="D128" s="17" t="s">
        <v>5</v>
      </c>
      <c r="E128" s="27" t="s">
        <v>26</v>
      </c>
      <c r="F128" s="13">
        <v>1</v>
      </c>
      <c r="G128" s="39">
        <v>374.4</v>
      </c>
      <c r="H128" s="9">
        <f t="shared" si="1"/>
        <v>374.4</v>
      </c>
      <c r="I128" s="9">
        <v>6240</v>
      </c>
    </row>
    <row r="129" spans="1:10" x14ac:dyDescent="0.3">
      <c r="A129" s="7" t="s">
        <v>58</v>
      </c>
      <c r="B129" s="21">
        <v>0.5</v>
      </c>
      <c r="C129" s="13" t="s">
        <v>59</v>
      </c>
      <c r="D129" s="17" t="s">
        <v>60</v>
      </c>
      <c r="E129" s="27" t="s">
        <v>22</v>
      </c>
      <c r="F129" s="13">
        <v>40</v>
      </c>
      <c r="G129" s="19">
        <v>22.400000000000002</v>
      </c>
      <c r="H129" s="9">
        <f>0.4*4*I129</f>
        <v>22.400000000000002</v>
      </c>
      <c r="I129" s="9">
        <v>14</v>
      </c>
    </row>
    <row r="130" spans="1:10" x14ac:dyDescent="0.3">
      <c r="A130" s="7" t="s">
        <v>57</v>
      </c>
      <c r="B130" s="21">
        <v>0.5</v>
      </c>
      <c r="C130" s="13" t="s">
        <v>59</v>
      </c>
      <c r="D130" s="17" t="s">
        <v>60</v>
      </c>
      <c r="E130" s="27" t="s">
        <v>22</v>
      </c>
      <c r="F130" s="13">
        <v>20</v>
      </c>
      <c r="G130" s="19">
        <v>38.400000000000006</v>
      </c>
      <c r="H130" s="9">
        <f>0.4*4*I130</f>
        <v>38.400000000000006</v>
      </c>
      <c r="I130" s="9">
        <v>24</v>
      </c>
      <c r="J130" s="9"/>
    </row>
    <row r="131" spans="1:10" x14ac:dyDescent="0.3">
      <c r="A131" s="7" t="s">
        <v>58</v>
      </c>
      <c r="B131" s="21">
        <v>0.5</v>
      </c>
      <c r="C131" s="13" t="s">
        <v>59</v>
      </c>
      <c r="D131" s="17" t="s">
        <v>60</v>
      </c>
      <c r="E131" s="13" t="s">
        <v>22</v>
      </c>
      <c r="F131" s="13">
        <v>60</v>
      </c>
      <c r="G131" s="42">
        <v>16</v>
      </c>
      <c r="H131" s="9">
        <f>0.4*4*I131</f>
        <v>16</v>
      </c>
      <c r="I131" s="9">
        <v>10</v>
      </c>
    </row>
    <row r="132" spans="1:10" x14ac:dyDescent="0.3">
      <c r="A132" s="7" t="s">
        <v>58</v>
      </c>
      <c r="B132" s="21">
        <v>0.5</v>
      </c>
      <c r="C132" s="13" t="s">
        <v>59</v>
      </c>
      <c r="D132" s="17" t="s">
        <v>60</v>
      </c>
      <c r="E132" s="27" t="s">
        <v>26</v>
      </c>
      <c r="F132" s="13">
        <v>40</v>
      </c>
      <c r="G132" s="39">
        <v>409.6</v>
      </c>
      <c r="H132" s="9">
        <f>0.4*4*I132</f>
        <v>409.6</v>
      </c>
      <c r="I132" s="9">
        <v>256</v>
      </c>
    </row>
    <row r="133" spans="1:10" x14ac:dyDescent="0.3">
      <c r="A133" s="7" t="s">
        <v>57</v>
      </c>
      <c r="B133" s="21">
        <v>0.5</v>
      </c>
      <c r="C133" s="13" t="s">
        <v>59</v>
      </c>
      <c r="D133" s="17" t="s">
        <v>60</v>
      </c>
      <c r="E133" s="27" t="s">
        <v>26</v>
      </c>
      <c r="F133" s="13">
        <v>20</v>
      </c>
      <c r="G133" s="39">
        <v>806.40000000000009</v>
      </c>
      <c r="H133" s="9">
        <f>0.4*4*I133</f>
        <v>806.40000000000009</v>
      </c>
      <c r="I133" s="9">
        <v>504</v>
      </c>
    </row>
    <row r="134" spans="1:10" x14ac:dyDescent="0.3">
      <c r="A134" s="7" t="s">
        <v>110</v>
      </c>
      <c r="B134" s="23">
        <v>3.3000000000000002E-2</v>
      </c>
      <c r="C134" s="13" t="s">
        <v>41</v>
      </c>
      <c r="D134" s="17" t="s">
        <v>72</v>
      </c>
      <c r="E134" s="13" t="s">
        <v>22</v>
      </c>
      <c r="F134" s="13">
        <v>20</v>
      </c>
      <c r="G134" s="19">
        <v>5</v>
      </c>
      <c r="H134" s="9">
        <f t="shared" ref="H134:H146" si="2">2*I134</f>
        <v>48</v>
      </c>
      <c r="I134" s="9">
        <v>24</v>
      </c>
    </row>
    <row r="135" spans="1:10" x14ac:dyDescent="0.3">
      <c r="A135" s="7" t="s">
        <v>110</v>
      </c>
      <c r="B135" s="21">
        <v>0.33</v>
      </c>
      <c r="C135" s="13" t="s">
        <v>41</v>
      </c>
      <c r="D135" s="17" t="s">
        <v>8</v>
      </c>
      <c r="E135" s="13" t="s">
        <v>22</v>
      </c>
      <c r="F135" s="13">
        <v>20</v>
      </c>
      <c r="G135" s="19">
        <v>48</v>
      </c>
      <c r="H135" s="9">
        <f t="shared" si="2"/>
        <v>48</v>
      </c>
      <c r="I135" s="9">
        <v>24</v>
      </c>
    </row>
    <row r="136" spans="1:10" x14ac:dyDescent="0.3">
      <c r="A136" s="7" t="s">
        <v>110</v>
      </c>
      <c r="B136" s="21">
        <v>0.33</v>
      </c>
      <c r="C136" s="13" t="s">
        <v>41</v>
      </c>
      <c r="D136" s="17" t="s">
        <v>8</v>
      </c>
      <c r="E136" s="13" t="s">
        <v>22</v>
      </c>
      <c r="F136" s="13">
        <v>5</v>
      </c>
      <c r="G136" s="42">
        <v>104</v>
      </c>
      <c r="H136" s="9">
        <f t="shared" si="2"/>
        <v>104</v>
      </c>
      <c r="I136" s="9">
        <v>52</v>
      </c>
    </row>
    <row r="137" spans="1:10" x14ac:dyDescent="0.3">
      <c r="A137" s="7" t="s">
        <v>110</v>
      </c>
      <c r="B137" s="21">
        <v>0.33</v>
      </c>
      <c r="C137" s="13" t="s">
        <v>41</v>
      </c>
      <c r="D137" s="17" t="s">
        <v>8</v>
      </c>
      <c r="E137" s="13" t="s">
        <v>22</v>
      </c>
      <c r="F137" s="13">
        <v>2</v>
      </c>
      <c r="G137" s="42">
        <v>128</v>
      </c>
      <c r="H137" s="9">
        <f t="shared" si="2"/>
        <v>128</v>
      </c>
      <c r="I137" s="9">
        <v>64</v>
      </c>
    </row>
    <row r="138" spans="1:10" x14ac:dyDescent="0.3">
      <c r="A138" s="7" t="s">
        <v>110</v>
      </c>
      <c r="B138" s="21">
        <v>3.3000000000000002E-2</v>
      </c>
      <c r="C138" s="13" t="s">
        <v>41</v>
      </c>
      <c r="D138" s="17" t="s">
        <v>8</v>
      </c>
      <c r="E138" s="13" t="s">
        <v>13</v>
      </c>
      <c r="F138" s="13">
        <v>40</v>
      </c>
      <c r="G138" s="42">
        <v>240</v>
      </c>
      <c r="H138" s="9">
        <f t="shared" si="2"/>
        <v>2398</v>
      </c>
      <c r="I138" s="9">
        <v>1199</v>
      </c>
    </row>
    <row r="139" spans="1:10" x14ac:dyDescent="0.3">
      <c r="A139" s="7" t="s">
        <v>110</v>
      </c>
      <c r="B139" s="23">
        <v>3.3000000000000002E-2</v>
      </c>
      <c r="C139" s="13" t="s">
        <v>41</v>
      </c>
      <c r="D139" s="17" t="s">
        <v>72</v>
      </c>
      <c r="E139" s="27" t="s">
        <v>26</v>
      </c>
      <c r="F139" s="13">
        <v>5</v>
      </c>
      <c r="G139" s="39">
        <v>369</v>
      </c>
      <c r="H139" s="9">
        <f t="shared" si="2"/>
        <v>3694</v>
      </c>
      <c r="I139" s="9">
        <v>1847</v>
      </c>
    </row>
    <row r="140" spans="1:10" x14ac:dyDescent="0.3">
      <c r="A140" s="7" t="s">
        <v>110</v>
      </c>
      <c r="B140" s="21">
        <v>0.33</v>
      </c>
      <c r="C140" s="13" t="s">
        <v>41</v>
      </c>
      <c r="D140" s="17" t="s">
        <v>8</v>
      </c>
      <c r="E140" s="27" t="s">
        <v>26</v>
      </c>
      <c r="F140" s="13">
        <v>20</v>
      </c>
      <c r="G140" s="18">
        <v>1008</v>
      </c>
      <c r="H140" s="9">
        <f t="shared" si="2"/>
        <v>1008</v>
      </c>
      <c r="I140" s="9">
        <v>504</v>
      </c>
    </row>
    <row r="141" spans="1:10" x14ac:dyDescent="0.3">
      <c r="A141" s="7" t="s">
        <v>110</v>
      </c>
      <c r="B141" s="23">
        <v>3.3000000000000002E-2</v>
      </c>
      <c r="C141" s="13" t="s">
        <v>41</v>
      </c>
      <c r="D141" s="17" t="s">
        <v>72</v>
      </c>
      <c r="E141" s="13" t="s">
        <v>13</v>
      </c>
      <c r="F141" s="13">
        <v>5</v>
      </c>
      <c r="G141" s="18">
        <v>1788</v>
      </c>
      <c r="H141" s="9">
        <f t="shared" si="2"/>
        <v>17878</v>
      </c>
      <c r="I141" s="9">
        <v>8939</v>
      </c>
    </row>
    <row r="142" spans="1:10" x14ac:dyDescent="0.3">
      <c r="A142" s="7" t="s">
        <v>110</v>
      </c>
      <c r="B142" s="21">
        <v>0.33</v>
      </c>
      <c r="C142" s="13" t="s">
        <v>41</v>
      </c>
      <c r="D142" s="17" t="s">
        <v>8</v>
      </c>
      <c r="E142" s="27" t="s">
        <v>26</v>
      </c>
      <c r="F142" s="13">
        <v>5</v>
      </c>
      <c r="G142" s="18">
        <v>3694</v>
      </c>
      <c r="H142" s="9">
        <f t="shared" si="2"/>
        <v>3694</v>
      </c>
      <c r="I142" s="9">
        <v>1847</v>
      </c>
    </row>
    <row r="143" spans="1:10" x14ac:dyDescent="0.3">
      <c r="A143" s="7" t="s">
        <v>110</v>
      </c>
      <c r="B143" s="21">
        <v>0.33</v>
      </c>
      <c r="C143" s="13" t="s">
        <v>41</v>
      </c>
      <c r="D143" s="17" t="s">
        <v>8</v>
      </c>
      <c r="E143" s="13" t="s">
        <v>13</v>
      </c>
      <c r="F143" s="13">
        <v>20</v>
      </c>
      <c r="G143" s="18">
        <v>4748</v>
      </c>
      <c r="H143" s="9">
        <f t="shared" si="2"/>
        <v>4748</v>
      </c>
      <c r="I143" s="9">
        <v>2374</v>
      </c>
    </row>
    <row r="144" spans="1:10" x14ac:dyDescent="0.3">
      <c r="A144" s="7" t="s">
        <v>110</v>
      </c>
      <c r="B144" s="21">
        <v>0.33</v>
      </c>
      <c r="C144" s="13" t="s">
        <v>41</v>
      </c>
      <c r="D144" s="17" t="s">
        <v>8</v>
      </c>
      <c r="E144" s="27" t="s">
        <v>26</v>
      </c>
      <c r="F144" s="13">
        <v>2</v>
      </c>
      <c r="G144" s="18">
        <v>7870</v>
      </c>
      <c r="H144" s="9">
        <f t="shared" si="2"/>
        <v>7870</v>
      </c>
      <c r="I144" s="9">
        <v>3935</v>
      </c>
    </row>
    <row r="145" spans="1:9" x14ac:dyDescent="0.3">
      <c r="A145" s="7" t="s">
        <v>110</v>
      </c>
      <c r="B145" s="21">
        <v>0.33</v>
      </c>
      <c r="C145" s="13" t="s">
        <v>41</v>
      </c>
      <c r="D145" s="17" t="s">
        <v>8</v>
      </c>
      <c r="E145" s="13" t="s">
        <v>13</v>
      </c>
      <c r="F145" s="13">
        <v>5</v>
      </c>
      <c r="G145" s="18">
        <v>17878</v>
      </c>
      <c r="H145" s="9">
        <f t="shared" si="2"/>
        <v>17878</v>
      </c>
      <c r="I145" s="9">
        <v>8939</v>
      </c>
    </row>
    <row r="146" spans="1:9" x14ac:dyDescent="0.3">
      <c r="A146" s="7" t="s">
        <v>110</v>
      </c>
      <c r="B146" s="21">
        <v>0.33</v>
      </c>
      <c r="C146" s="13" t="s">
        <v>41</v>
      </c>
      <c r="D146" s="17" t="s">
        <v>8</v>
      </c>
      <c r="E146" s="13" t="s">
        <v>13</v>
      </c>
      <c r="F146" s="13">
        <v>2</v>
      </c>
      <c r="G146" s="18">
        <v>39996</v>
      </c>
      <c r="H146" s="9">
        <f t="shared" si="2"/>
        <v>39996</v>
      </c>
      <c r="I146" s="9">
        <v>19998</v>
      </c>
    </row>
    <row r="147" spans="1:9" x14ac:dyDescent="0.3">
      <c r="A147" s="7" t="s">
        <v>111</v>
      </c>
      <c r="B147" s="21">
        <v>0.05</v>
      </c>
      <c r="C147" s="13" t="s">
        <v>42</v>
      </c>
      <c r="D147" s="17" t="s">
        <v>3</v>
      </c>
      <c r="E147" s="27" t="s">
        <v>26</v>
      </c>
      <c r="F147" s="13">
        <v>20</v>
      </c>
      <c r="G147" s="42">
        <v>151.19999999999999</v>
      </c>
      <c r="H147" s="9">
        <f>0.6*0.5*I147</f>
        <v>151.19999999999999</v>
      </c>
      <c r="I147" s="9">
        <v>504</v>
      </c>
    </row>
    <row r="148" spans="1:9" x14ac:dyDescent="0.3">
      <c r="A148" s="7" t="s">
        <v>111</v>
      </c>
      <c r="B148" s="21">
        <v>0.05</v>
      </c>
      <c r="C148" s="13" t="s">
        <v>42</v>
      </c>
      <c r="D148" s="17" t="s">
        <v>3</v>
      </c>
      <c r="E148" s="27" t="s">
        <v>26</v>
      </c>
      <c r="F148" s="13">
        <v>5</v>
      </c>
      <c r="G148" s="39">
        <v>554.1</v>
      </c>
      <c r="H148" s="9">
        <f>0.6*0.5*I148</f>
        <v>554.1</v>
      </c>
      <c r="I148" s="9">
        <v>1847</v>
      </c>
    </row>
    <row r="149" spans="1:9" x14ac:dyDescent="0.3">
      <c r="A149" s="7" t="s">
        <v>111</v>
      </c>
      <c r="B149" s="21">
        <v>0.05</v>
      </c>
      <c r="C149" s="13" t="s">
        <v>42</v>
      </c>
      <c r="D149" s="17" t="s">
        <v>3</v>
      </c>
      <c r="E149" s="27" t="s">
        <v>26</v>
      </c>
      <c r="F149" s="13">
        <v>2</v>
      </c>
      <c r="G149" s="18">
        <v>1180.5</v>
      </c>
      <c r="H149" s="9">
        <f>0.6*0.5*I149</f>
        <v>1180.5</v>
      </c>
      <c r="I149" s="9">
        <v>3935</v>
      </c>
    </row>
    <row r="150" spans="1:9" x14ac:dyDescent="0.3">
      <c r="A150" s="7" t="s">
        <v>111</v>
      </c>
      <c r="B150" s="21">
        <v>0.05</v>
      </c>
      <c r="C150" s="13" t="s">
        <v>42</v>
      </c>
      <c r="D150" s="17" t="s">
        <v>3</v>
      </c>
      <c r="E150" s="13" t="s">
        <v>13</v>
      </c>
      <c r="F150" s="13">
        <v>20</v>
      </c>
      <c r="G150" s="18">
        <v>1424.3999999999999</v>
      </c>
      <c r="H150" s="9">
        <f>0.6*I150</f>
        <v>1424.3999999999999</v>
      </c>
      <c r="I150" s="9">
        <v>2374</v>
      </c>
    </row>
    <row r="151" spans="1:9" x14ac:dyDescent="0.3">
      <c r="A151" s="7" t="s">
        <v>111</v>
      </c>
      <c r="B151" s="21">
        <v>0.05</v>
      </c>
      <c r="C151" s="13" t="s">
        <v>42</v>
      </c>
      <c r="D151" s="17" t="s">
        <v>3</v>
      </c>
      <c r="E151" s="13" t="s">
        <v>13</v>
      </c>
      <c r="F151" s="13">
        <v>5</v>
      </c>
      <c r="G151" s="18">
        <v>5363.4</v>
      </c>
      <c r="H151" s="9">
        <f>0.6*I151</f>
        <v>5363.4</v>
      </c>
      <c r="I151" s="9">
        <v>8939</v>
      </c>
    </row>
    <row r="152" spans="1:9" x14ac:dyDescent="0.3">
      <c r="A152" s="7" t="s">
        <v>111</v>
      </c>
      <c r="B152" s="21">
        <v>0.05</v>
      </c>
      <c r="C152" s="13" t="s">
        <v>42</v>
      </c>
      <c r="D152" s="17" t="s">
        <v>3</v>
      </c>
      <c r="E152" s="13" t="s">
        <v>13</v>
      </c>
      <c r="F152" s="13">
        <v>2</v>
      </c>
      <c r="G152" s="18">
        <v>11998.8</v>
      </c>
      <c r="H152" s="9">
        <f>0.6*I152</f>
        <v>11998.8</v>
      </c>
      <c r="I152" s="9">
        <v>19998</v>
      </c>
    </row>
    <row r="153" spans="1:9" x14ac:dyDescent="0.3">
      <c r="A153" s="7" t="s">
        <v>112</v>
      </c>
      <c r="B153" s="21">
        <v>0.05</v>
      </c>
      <c r="C153" s="13" t="s">
        <v>62</v>
      </c>
      <c r="D153" s="17" t="s">
        <v>48</v>
      </c>
      <c r="E153" s="13" t="s">
        <v>64</v>
      </c>
      <c r="F153" s="13">
        <v>20</v>
      </c>
      <c r="G153" s="19">
        <f>0.4*H153</f>
        <v>9.7600000000000016</v>
      </c>
      <c r="H153" s="9">
        <f>0.4*I153</f>
        <v>24.400000000000002</v>
      </c>
      <c r="I153" s="9">
        <v>61</v>
      </c>
    </row>
    <row r="154" spans="1:9" x14ac:dyDescent="0.3">
      <c r="A154" s="7" t="s">
        <v>112</v>
      </c>
      <c r="B154" s="21">
        <v>0.05</v>
      </c>
      <c r="C154" s="13" t="s">
        <v>61</v>
      </c>
      <c r="D154" s="17" t="s">
        <v>48</v>
      </c>
      <c r="E154" s="13" t="s">
        <v>64</v>
      </c>
      <c r="F154" s="13">
        <v>5</v>
      </c>
      <c r="G154" s="19">
        <f>0.4*H154</f>
        <v>18.880000000000003</v>
      </c>
      <c r="H154" s="9">
        <f>0.4*I154</f>
        <v>47.2</v>
      </c>
      <c r="I154" s="9">
        <v>118</v>
      </c>
    </row>
    <row r="155" spans="1:9" x14ac:dyDescent="0.3">
      <c r="A155" s="7" t="s">
        <v>113</v>
      </c>
      <c r="B155" s="23">
        <v>0.125</v>
      </c>
      <c r="C155" s="13" t="s">
        <v>61</v>
      </c>
      <c r="D155" s="17" t="s">
        <v>1</v>
      </c>
      <c r="E155" s="13" t="s">
        <v>22</v>
      </c>
      <c r="F155" s="13">
        <v>20</v>
      </c>
      <c r="G155" s="19">
        <v>24</v>
      </c>
      <c r="H155" s="9"/>
      <c r="I155" s="9">
        <v>24</v>
      </c>
    </row>
    <row r="156" spans="1:9" x14ac:dyDescent="0.3">
      <c r="A156" s="7" t="s">
        <v>112</v>
      </c>
      <c r="B156" s="21">
        <v>0.05</v>
      </c>
      <c r="C156" s="13" t="s">
        <v>61</v>
      </c>
      <c r="D156" s="17" t="s">
        <v>48</v>
      </c>
      <c r="E156" s="13" t="s">
        <v>64</v>
      </c>
      <c r="F156" s="13">
        <v>2</v>
      </c>
      <c r="G156" s="19">
        <f>0.4*H156</f>
        <v>39.840000000000003</v>
      </c>
      <c r="H156" s="9">
        <f>0.4*I156</f>
        <v>99.600000000000009</v>
      </c>
      <c r="I156" s="9">
        <v>249</v>
      </c>
    </row>
    <row r="157" spans="1:9" x14ac:dyDescent="0.3">
      <c r="A157" s="7" t="s">
        <v>113</v>
      </c>
      <c r="B157" s="23">
        <v>0.125</v>
      </c>
      <c r="C157" s="13" t="s">
        <v>61</v>
      </c>
      <c r="D157" s="17" t="s">
        <v>1</v>
      </c>
      <c r="E157" s="13" t="s">
        <v>22</v>
      </c>
      <c r="F157" s="13">
        <v>5</v>
      </c>
      <c r="G157" s="19">
        <v>52</v>
      </c>
      <c r="H157" s="9"/>
      <c r="I157" s="9">
        <v>52</v>
      </c>
    </row>
    <row r="158" spans="1:9" x14ac:dyDescent="0.3">
      <c r="A158" s="7" t="s">
        <v>113</v>
      </c>
      <c r="B158" s="23">
        <v>0.125</v>
      </c>
      <c r="C158" s="13" t="s">
        <v>61</v>
      </c>
      <c r="D158" s="17" t="s">
        <v>1</v>
      </c>
      <c r="E158" s="13" t="s">
        <v>22</v>
      </c>
      <c r="F158" s="13">
        <v>2</v>
      </c>
      <c r="G158" s="19">
        <v>64</v>
      </c>
      <c r="H158" s="9"/>
      <c r="I158" s="9">
        <v>64</v>
      </c>
    </row>
    <row r="159" spans="1:9" x14ac:dyDescent="0.3">
      <c r="A159" s="7" t="s">
        <v>113</v>
      </c>
      <c r="B159" s="23">
        <v>0.125</v>
      </c>
      <c r="C159" s="13" t="s">
        <v>61</v>
      </c>
      <c r="D159" s="17" t="s">
        <v>1</v>
      </c>
      <c r="E159" s="13" t="s">
        <v>17</v>
      </c>
      <c r="F159" s="13">
        <v>20</v>
      </c>
      <c r="G159" s="42">
        <v>243</v>
      </c>
      <c r="H159" s="9"/>
      <c r="I159" s="9">
        <v>243</v>
      </c>
    </row>
    <row r="160" spans="1:9" x14ac:dyDescent="0.3">
      <c r="A160" s="7" t="s">
        <v>113</v>
      </c>
      <c r="B160" s="23">
        <v>0.125</v>
      </c>
      <c r="C160" s="13" t="s">
        <v>61</v>
      </c>
      <c r="D160" s="17" t="s">
        <v>1</v>
      </c>
      <c r="E160" s="13" t="s">
        <v>17</v>
      </c>
      <c r="F160" s="13">
        <v>5</v>
      </c>
      <c r="G160" s="39">
        <v>857</v>
      </c>
      <c r="H160" s="9"/>
      <c r="I160" s="9">
        <v>857</v>
      </c>
    </row>
    <row r="161" spans="1:13" x14ac:dyDescent="0.3">
      <c r="A161" s="7" t="s">
        <v>113</v>
      </c>
      <c r="B161" s="23">
        <v>0.125</v>
      </c>
      <c r="C161" s="13" t="s">
        <v>61</v>
      </c>
      <c r="D161" s="17" t="s">
        <v>1</v>
      </c>
      <c r="E161" s="13" t="s">
        <v>17</v>
      </c>
      <c r="F161" s="13">
        <v>2</v>
      </c>
      <c r="G161" s="18">
        <v>1695</v>
      </c>
      <c r="H161" s="9"/>
      <c r="I161" s="9">
        <v>1695</v>
      </c>
    </row>
    <row r="162" spans="1:13" x14ac:dyDescent="0.3">
      <c r="A162" s="7" t="s">
        <v>114</v>
      </c>
      <c r="B162" s="22" t="s">
        <v>116</v>
      </c>
      <c r="C162" s="13" t="s">
        <v>63</v>
      </c>
      <c r="D162" s="17" t="s">
        <v>4</v>
      </c>
      <c r="E162" s="13" t="s">
        <v>17</v>
      </c>
      <c r="F162" s="13">
        <v>20</v>
      </c>
      <c r="G162" s="42">
        <v>243</v>
      </c>
      <c r="H162" s="9" t="s">
        <v>123</v>
      </c>
      <c r="I162" s="9"/>
    </row>
    <row r="163" spans="1:13" x14ac:dyDescent="0.3">
      <c r="A163" s="7" t="s">
        <v>114</v>
      </c>
      <c r="B163" s="22" t="s">
        <v>116</v>
      </c>
      <c r="C163" s="13" t="s">
        <v>63</v>
      </c>
      <c r="D163" s="17" t="s">
        <v>4</v>
      </c>
      <c r="E163" s="13" t="s">
        <v>17</v>
      </c>
      <c r="F163" s="13">
        <v>10</v>
      </c>
      <c r="G163" s="39">
        <v>465</v>
      </c>
      <c r="H163" s="9" t="s">
        <v>123</v>
      </c>
      <c r="I163" s="9"/>
    </row>
    <row r="164" spans="1:13" x14ac:dyDescent="0.3">
      <c r="A164" s="7" t="s">
        <v>114</v>
      </c>
      <c r="B164" s="22" t="s">
        <v>116</v>
      </c>
      <c r="C164" s="13" t="s">
        <v>63</v>
      </c>
      <c r="D164" s="17" t="s">
        <v>4</v>
      </c>
      <c r="E164" s="13" t="s">
        <v>13</v>
      </c>
      <c r="F164" s="13">
        <v>60</v>
      </c>
      <c r="G164" s="39">
        <v>802</v>
      </c>
      <c r="H164" s="9" t="s">
        <v>123</v>
      </c>
      <c r="I164" s="9"/>
    </row>
    <row r="165" spans="1:13" x14ac:dyDescent="0.3">
      <c r="A165" s="7" t="s">
        <v>114</v>
      </c>
      <c r="B165" s="22" t="s">
        <v>116</v>
      </c>
      <c r="C165" s="13" t="s">
        <v>63</v>
      </c>
      <c r="D165" s="17" t="s">
        <v>4</v>
      </c>
      <c r="E165" s="13" t="s">
        <v>13</v>
      </c>
      <c r="F165" s="13">
        <v>20</v>
      </c>
      <c r="G165" s="18">
        <v>2374</v>
      </c>
      <c r="H165" s="9" t="s">
        <v>123</v>
      </c>
      <c r="I165" s="9"/>
    </row>
    <row r="166" spans="1:13" x14ac:dyDescent="0.3">
      <c r="A166" s="7" t="s">
        <v>114</v>
      </c>
      <c r="B166" s="22" t="s">
        <v>116</v>
      </c>
      <c r="C166" s="13" t="s">
        <v>63</v>
      </c>
      <c r="D166" s="17" t="s">
        <v>4</v>
      </c>
      <c r="E166" s="13" t="s">
        <v>13</v>
      </c>
      <c r="F166" s="13">
        <v>10</v>
      </c>
      <c r="G166" s="18">
        <v>4651</v>
      </c>
      <c r="H166" s="9" t="s">
        <v>123</v>
      </c>
      <c r="I166" s="9"/>
    </row>
    <row r="167" spans="1:13" x14ac:dyDescent="0.3">
      <c r="A167" s="7" t="s">
        <v>115</v>
      </c>
      <c r="B167" s="21">
        <v>0.66</v>
      </c>
      <c r="C167" s="13" t="s">
        <v>41</v>
      </c>
      <c r="D167" s="17" t="s">
        <v>7</v>
      </c>
      <c r="E167" s="13" t="s">
        <v>13</v>
      </c>
      <c r="F167" s="13">
        <v>20</v>
      </c>
      <c r="G167" s="18">
        <v>1187</v>
      </c>
      <c r="H167" s="9">
        <f>0.5*I167</f>
        <v>1187</v>
      </c>
      <c r="I167" s="9">
        <v>2374</v>
      </c>
    </row>
    <row r="168" spans="1:13" x14ac:dyDescent="0.3">
      <c r="A168" s="7" t="s">
        <v>115</v>
      </c>
      <c r="B168" s="21">
        <v>0.66</v>
      </c>
      <c r="C168" s="13" t="s">
        <v>41</v>
      </c>
      <c r="D168" s="17" t="s">
        <v>7</v>
      </c>
      <c r="E168" s="13" t="s">
        <v>13</v>
      </c>
      <c r="F168" s="13">
        <v>10</v>
      </c>
      <c r="G168" s="18">
        <v>2325.5</v>
      </c>
      <c r="H168" s="9">
        <f>0.5*I168</f>
        <v>2325.5</v>
      </c>
      <c r="I168" s="9">
        <v>4651</v>
      </c>
    </row>
    <row r="169" spans="1:13" x14ac:dyDescent="0.3">
      <c r="A169" s="7" t="s">
        <v>115</v>
      </c>
      <c r="B169" s="21">
        <v>0.66</v>
      </c>
      <c r="C169" s="13" t="s">
        <v>41</v>
      </c>
      <c r="D169" s="17" t="s">
        <v>7</v>
      </c>
      <c r="E169" s="13" t="s">
        <v>13</v>
      </c>
      <c r="F169" s="13">
        <v>5</v>
      </c>
      <c r="G169" s="18">
        <v>4469.5</v>
      </c>
      <c r="H169" s="9">
        <f>0.5*I169</f>
        <v>4469.5</v>
      </c>
      <c r="I169" s="9">
        <v>8939</v>
      </c>
    </row>
    <row r="170" spans="1:13" x14ac:dyDescent="0.3">
      <c r="A170" s="7" t="s">
        <v>115</v>
      </c>
      <c r="B170" s="21">
        <v>0.66</v>
      </c>
      <c r="C170" s="13" t="s">
        <v>41</v>
      </c>
      <c r="D170" s="17" t="s">
        <v>7</v>
      </c>
      <c r="E170" s="13" t="s">
        <v>13</v>
      </c>
      <c r="F170" s="13">
        <v>2</v>
      </c>
      <c r="G170" s="18">
        <v>9999</v>
      </c>
      <c r="H170" s="9">
        <f>0.5*I170</f>
        <v>9999</v>
      </c>
      <c r="I170" s="9">
        <v>19998</v>
      </c>
    </row>
    <row r="171" spans="1:13" x14ac:dyDescent="0.3">
      <c r="A171" s="7" t="s">
        <v>93</v>
      </c>
      <c r="B171" s="13" t="s">
        <v>85</v>
      </c>
      <c r="C171" s="13"/>
      <c r="D171" s="17" t="s">
        <v>51</v>
      </c>
      <c r="E171" s="13" t="s">
        <v>80</v>
      </c>
      <c r="F171" s="13"/>
      <c r="G171" s="43">
        <v>7.0000000000000007E-2</v>
      </c>
      <c r="H171" s="9"/>
      <c r="I171" s="13"/>
      <c r="J171" s="9"/>
      <c r="K171" s="13"/>
    </row>
    <row r="172" spans="1:13" x14ac:dyDescent="0.3">
      <c r="A172" s="7" t="s">
        <v>93</v>
      </c>
      <c r="B172" s="13" t="s">
        <v>84</v>
      </c>
      <c r="D172" s="17" t="s">
        <v>50</v>
      </c>
      <c r="E172" s="13" t="s">
        <v>80</v>
      </c>
      <c r="F172" s="13"/>
      <c r="G172" s="43">
        <v>0.25</v>
      </c>
      <c r="H172" s="48" t="s">
        <v>119</v>
      </c>
      <c r="I172" s="9" t="s">
        <v>53</v>
      </c>
      <c r="J172" s="9" t="s">
        <v>120</v>
      </c>
      <c r="K172" s="13"/>
    </row>
    <row r="173" spans="1:13" x14ac:dyDescent="0.3">
      <c r="A173" s="7" t="s">
        <v>93</v>
      </c>
      <c r="B173" s="36" t="s">
        <v>117</v>
      </c>
      <c r="C173" s="13"/>
      <c r="D173" s="17" t="s">
        <v>52</v>
      </c>
      <c r="E173" s="13" t="s">
        <v>79</v>
      </c>
      <c r="F173" s="13"/>
      <c r="G173" s="19">
        <v>3</v>
      </c>
      <c r="H173" s="45">
        <v>100</v>
      </c>
      <c r="I173" s="47">
        <v>0.24756178956733724</v>
      </c>
      <c r="J173" s="46">
        <v>24.756178956733724</v>
      </c>
      <c r="K173" s="13"/>
      <c r="L173" s="34"/>
      <c r="M173" s="34"/>
    </row>
    <row r="174" spans="1:13" x14ac:dyDescent="0.3">
      <c r="A174" s="7" t="s">
        <v>93</v>
      </c>
      <c r="B174" s="13" t="s">
        <v>118</v>
      </c>
      <c r="D174" s="17" t="s">
        <v>73</v>
      </c>
      <c r="E174" s="13" t="s">
        <v>53</v>
      </c>
      <c r="F174" s="13"/>
      <c r="G174" s="19">
        <v>2</v>
      </c>
      <c r="H174" s="45">
        <v>150</v>
      </c>
      <c r="I174" s="47">
        <v>7.3353976277409028E-2</v>
      </c>
      <c r="J174" s="46">
        <v>7.3353976277409032</v>
      </c>
      <c r="K174" s="9"/>
      <c r="L174" s="34"/>
      <c r="M174" s="34"/>
    </row>
    <row r="175" spans="1:13" x14ac:dyDescent="0.3">
      <c r="A175" s="7" t="s">
        <v>93</v>
      </c>
      <c r="B175" s="36" t="s">
        <v>117</v>
      </c>
      <c r="C175" s="13"/>
      <c r="D175" s="17" t="s">
        <v>51</v>
      </c>
      <c r="E175" s="13" t="s">
        <v>79</v>
      </c>
      <c r="F175" s="13"/>
      <c r="G175" s="19">
        <v>7</v>
      </c>
      <c r="H175" s="45">
        <v>200</v>
      </c>
      <c r="I175" s="47">
        <v>3.0945223695917155E-2</v>
      </c>
      <c r="J175" s="46">
        <v>3.0945223695917154</v>
      </c>
      <c r="K175" s="9"/>
      <c r="L175" s="34"/>
      <c r="M175" s="34"/>
    </row>
    <row r="176" spans="1:13" x14ac:dyDescent="0.3">
      <c r="A176" s="7" t="s">
        <v>93</v>
      </c>
      <c r="B176" s="36" t="s">
        <v>117</v>
      </c>
      <c r="C176" s="13"/>
      <c r="D176" s="17" t="s">
        <v>50</v>
      </c>
      <c r="E176" s="13" t="s">
        <v>79</v>
      </c>
      <c r="F176" s="13"/>
      <c r="G176" s="19">
        <v>25</v>
      </c>
      <c r="H176" s="44"/>
      <c r="I176" s="44"/>
      <c r="J176" s="35"/>
      <c r="K176" s="9"/>
      <c r="L176" s="34"/>
      <c r="M176" s="34"/>
    </row>
    <row r="177" spans="1:13" x14ac:dyDescent="0.3">
      <c r="A177" s="7" t="s">
        <v>93</v>
      </c>
      <c r="B177" s="36" t="s">
        <v>117</v>
      </c>
      <c r="C177" s="13"/>
      <c r="D177" s="17" t="s">
        <v>73</v>
      </c>
      <c r="E177" s="13" t="s">
        <v>79</v>
      </c>
      <c r="F177" s="13"/>
      <c r="G177" s="42">
        <v>198</v>
      </c>
      <c r="H177" s="44"/>
      <c r="I177" s="44" t="s">
        <v>53</v>
      </c>
      <c r="J177" s="35" t="s">
        <v>55</v>
      </c>
      <c r="K177" s="9"/>
      <c r="L177" s="34"/>
      <c r="M177" s="34"/>
    </row>
    <row r="178" spans="1:13" x14ac:dyDescent="0.3">
      <c r="A178" s="7" t="s">
        <v>92</v>
      </c>
      <c r="B178" s="13" t="s">
        <v>121</v>
      </c>
      <c r="D178" s="17" t="s">
        <v>50</v>
      </c>
      <c r="E178" s="13" t="s">
        <v>53</v>
      </c>
      <c r="F178" s="13"/>
      <c r="G178" s="50">
        <v>0.29433977116506826</v>
      </c>
      <c r="H178" s="13">
        <v>100</v>
      </c>
      <c r="I178" s="49">
        <v>0.29433977116506826</v>
      </c>
      <c r="J178" s="34">
        <v>1.4716988558253412</v>
      </c>
      <c r="K178" s="13"/>
    </row>
    <row r="179" spans="1:13" x14ac:dyDescent="0.3">
      <c r="A179" s="7" t="s">
        <v>92</v>
      </c>
      <c r="B179" s="13" t="s">
        <v>121</v>
      </c>
      <c r="D179" s="17" t="s">
        <v>51</v>
      </c>
      <c r="E179" s="13" t="s">
        <v>53</v>
      </c>
      <c r="F179" s="13"/>
      <c r="G179" s="50">
        <v>0.23728876193756282</v>
      </c>
      <c r="H179" s="13">
        <v>150</v>
      </c>
      <c r="I179" s="49">
        <v>0.23728876193756282</v>
      </c>
      <c r="J179" s="34">
        <v>1.186443809687814</v>
      </c>
      <c r="K179" s="13"/>
    </row>
    <row r="180" spans="1:13" x14ac:dyDescent="0.3">
      <c r="A180" s="7" t="s">
        <v>92</v>
      </c>
      <c r="B180" s="13" t="s">
        <v>121</v>
      </c>
      <c r="D180" s="17" t="s">
        <v>52</v>
      </c>
      <c r="E180" s="13" t="s">
        <v>53</v>
      </c>
      <c r="F180" s="13"/>
      <c r="G180" s="50">
        <v>0.19407860854215375</v>
      </c>
      <c r="H180" s="13">
        <v>200</v>
      </c>
      <c r="I180" s="49">
        <v>0.19407860854215375</v>
      </c>
      <c r="J180" s="34">
        <v>0.97039304271076876</v>
      </c>
      <c r="K180" s="13"/>
    </row>
    <row r="181" spans="1:13" x14ac:dyDescent="0.3">
      <c r="A181" s="7" t="s">
        <v>92</v>
      </c>
      <c r="B181" s="13" t="s">
        <v>121</v>
      </c>
      <c r="D181" s="17" t="s">
        <v>50</v>
      </c>
      <c r="E181" s="13" t="s">
        <v>55</v>
      </c>
      <c r="F181" s="13"/>
      <c r="G181" s="43">
        <v>1.4716988558253412</v>
      </c>
      <c r="H181" s="9"/>
      <c r="I181" s="9"/>
      <c r="J181" s="9"/>
      <c r="K181" s="13"/>
    </row>
    <row r="182" spans="1:13" x14ac:dyDescent="0.3">
      <c r="A182" s="7" t="s">
        <v>92</v>
      </c>
      <c r="B182" s="13" t="s">
        <v>121</v>
      </c>
      <c r="D182" s="17" t="s">
        <v>51</v>
      </c>
      <c r="E182" s="13" t="s">
        <v>55</v>
      </c>
      <c r="F182" s="13"/>
      <c r="G182" s="43">
        <v>1.186443809687814</v>
      </c>
      <c r="H182" s="9"/>
      <c r="I182" s="9"/>
      <c r="J182" s="9"/>
      <c r="K182" s="13"/>
    </row>
    <row r="183" spans="1:13" x14ac:dyDescent="0.3">
      <c r="A183" s="7" t="s">
        <v>92</v>
      </c>
      <c r="B183" s="13" t="s">
        <v>121</v>
      </c>
      <c r="D183" s="17" t="s">
        <v>52</v>
      </c>
      <c r="E183" s="13" t="s">
        <v>55</v>
      </c>
      <c r="F183" s="13"/>
      <c r="G183" s="43">
        <v>0.97039304271076876</v>
      </c>
    </row>
    <row r="184" spans="1:13" s="13" customFormat="1" ht="13.8" x14ac:dyDescent="0.3">
      <c r="A184" s="7" t="s">
        <v>94</v>
      </c>
      <c r="B184" s="13" t="s">
        <v>83</v>
      </c>
      <c r="E184" s="13" t="s">
        <v>82</v>
      </c>
      <c r="F184" s="44" t="s">
        <v>125</v>
      </c>
      <c r="G184" s="51">
        <v>3</v>
      </c>
    </row>
    <row r="185" spans="1:13" s="13" customFormat="1" ht="13.8" x14ac:dyDescent="0.3">
      <c r="A185" s="7" t="s">
        <v>122</v>
      </c>
      <c r="B185" s="13" t="s">
        <v>142</v>
      </c>
      <c r="D185" s="13" t="s">
        <v>9</v>
      </c>
      <c r="E185" s="13" t="s">
        <v>53</v>
      </c>
      <c r="F185" s="44" t="s">
        <v>125</v>
      </c>
      <c r="G185" s="51">
        <v>10</v>
      </c>
    </row>
    <row r="186" spans="1:13" s="13" customFormat="1" ht="13.8" x14ac:dyDescent="0.3">
      <c r="A186" s="7" t="s">
        <v>122</v>
      </c>
      <c r="B186" s="13" t="s">
        <v>142</v>
      </c>
      <c r="D186" s="13" t="s">
        <v>9</v>
      </c>
      <c r="E186" s="13" t="s">
        <v>54</v>
      </c>
      <c r="F186" s="44" t="s">
        <v>125</v>
      </c>
      <c r="G186" s="51">
        <v>100</v>
      </c>
    </row>
    <row r="187" spans="1:13" s="13" customFormat="1" ht="13.8" x14ac:dyDescent="0.3">
      <c r="A187" s="7" t="s">
        <v>95</v>
      </c>
      <c r="B187" s="13" t="s">
        <v>142</v>
      </c>
      <c r="D187" s="13" t="s">
        <v>9</v>
      </c>
      <c r="E187" s="13" t="s">
        <v>53</v>
      </c>
      <c r="F187" s="44" t="s">
        <v>125</v>
      </c>
      <c r="G187" s="51">
        <v>2000</v>
      </c>
    </row>
    <row r="188" spans="1:13" s="13" customFormat="1" ht="13.8" x14ac:dyDescent="0.3">
      <c r="A188" s="7" t="s">
        <v>95</v>
      </c>
      <c r="B188" s="13" t="s">
        <v>142</v>
      </c>
      <c r="D188" s="13" t="s">
        <v>9</v>
      </c>
      <c r="E188" s="13" t="s">
        <v>54</v>
      </c>
      <c r="F188" s="44" t="s">
        <v>125</v>
      </c>
      <c r="G188" s="52">
        <v>20000</v>
      </c>
    </row>
    <row r="189" spans="1:13" s="13" customFormat="1" ht="13.8" x14ac:dyDescent="0.3">
      <c r="A189" s="7" t="s">
        <v>96</v>
      </c>
      <c r="B189" s="13" t="s">
        <v>138</v>
      </c>
      <c r="D189" s="13" t="s">
        <v>9</v>
      </c>
      <c r="E189" s="13" t="s">
        <v>53</v>
      </c>
      <c r="F189" s="44" t="s">
        <v>125</v>
      </c>
      <c r="G189" s="51">
        <v>1</v>
      </c>
    </row>
    <row r="190" spans="1:13" s="13" customFormat="1" ht="13.8" x14ac:dyDescent="0.3">
      <c r="A190" s="7" t="s">
        <v>97</v>
      </c>
      <c r="B190" s="13" t="s">
        <v>75</v>
      </c>
      <c r="C190" s="13" t="s">
        <v>74</v>
      </c>
      <c r="D190" s="13" t="s">
        <v>29</v>
      </c>
      <c r="E190" s="13" t="s">
        <v>141</v>
      </c>
      <c r="F190" s="13">
        <v>40</v>
      </c>
      <c r="G190" s="19">
        <v>50</v>
      </c>
      <c r="H190" s="9"/>
      <c r="I190" s="13">
        <v>125</v>
      </c>
      <c r="J190" s="13" t="s">
        <v>124</v>
      </c>
    </row>
    <row r="191" spans="1:13" s="13" customFormat="1" ht="13.8" x14ac:dyDescent="0.3">
      <c r="A191" s="7" t="s">
        <v>97</v>
      </c>
      <c r="B191" s="13" t="s">
        <v>75</v>
      </c>
      <c r="C191" s="13" t="s">
        <v>74</v>
      </c>
      <c r="D191" s="13" t="s">
        <v>29</v>
      </c>
      <c r="E191" s="13" t="s">
        <v>141</v>
      </c>
      <c r="F191" s="13">
        <v>60</v>
      </c>
      <c r="G191" s="19">
        <v>34</v>
      </c>
      <c r="H191" s="9"/>
      <c r="I191" s="13">
        <v>85</v>
      </c>
      <c r="J191" s="13" t="s">
        <v>124</v>
      </c>
    </row>
    <row r="192" spans="1:13" s="13" customFormat="1" ht="13.8" x14ac:dyDescent="0.3">
      <c r="A192" s="7" t="s">
        <v>97</v>
      </c>
      <c r="B192" s="13" t="s">
        <v>75</v>
      </c>
      <c r="C192" s="13" t="s">
        <v>74</v>
      </c>
      <c r="D192" s="13" t="s">
        <v>29</v>
      </c>
      <c r="E192" s="13" t="s">
        <v>26</v>
      </c>
      <c r="F192" s="13">
        <v>60</v>
      </c>
      <c r="G192" s="19">
        <v>33</v>
      </c>
      <c r="H192" s="9"/>
      <c r="I192" s="13">
        <v>82</v>
      </c>
      <c r="J192" s="13" t="s">
        <v>124</v>
      </c>
    </row>
    <row r="193" spans="1:9" s="13" customFormat="1" ht="13.8" x14ac:dyDescent="0.3">
      <c r="A193" s="7" t="s">
        <v>89</v>
      </c>
      <c r="B193" s="27"/>
      <c r="C193" s="27" t="s">
        <v>127</v>
      </c>
      <c r="D193" s="13" t="s">
        <v>128</v>
      </c>
      <c r="E193" s="13" t="s">
        <v>66</v>
      </c>
      <c r="F193" s="44" t="s">
        <v>139</v>
      </c>
      <c r="G193" s="37">
        <v>54</v>
      </c>
    </row>
    <row r="194" spans="1:9" s="13" customFormat="1" ht="13.8" x14ac:dyDescent="0.3">
      <c r="A194" s="7" t="s">
        <v>89</v>
      </c>
      <c r="B194" s="27"/>
      <c r="C194" s="27" t="s">
        <v>127</v>
      </c>
      <c r="D194" s="13" t="s">
        <v>140</v>
      </c>
      <c r="E194" s="13" t="s">
        <v>126</v>
      </c>
      <c r="F194" s="44" t="s">
        <v>30</v>
      </c>
      <c r="G194" s="41">
        <v>118</v>
      </c>
    </row>
    <row r="195" spans="1:9" s="13" customFormat="1" ht="13.8" x14ac:dyDescent="0.3">
      <c r="A195" s="7" t="s">
        <v>89</v>
      </c>
      <c r="B195" s="27"/>
      <c r="C195" s="27" t="s">
        <v>127</v>
      </c>
      <c r="D195" s="13" t="s">
        <v>128</v>
      </c>
      <c r="E195" s="13" t="s">
        <v>126</v>
      </c>
      <c r="F195" s="44" t="s">
        <v>30</v>
      </c>
      <c r="G195" s="41">
        <v>108</v>
      </c>
    </row>
    <row r="196" spans="1:9" s="13" customFormat="1" ht="13.8" x14ac:dyDescent="0.3">
      <c r="A196" s="7" t="s">
        <v>89</v>
      </c>
      <c r="B196" s="27"/>
      <c r="C196" s="27" t="s">
        <v>127</v>
      </c>
      <c r="D196" s="13" t="s">
        <v>129</v>
      </c>
      <c r="E196" s="13" t="s">
        <v>126</v>
      </c>
      <c r="F196" s="44" t="s">
        <v>30</v>
      </c>
      <c r="G196" s="37">
        <v>45</v>
      </c>
    </row>
    <row r="197" spans="1:9" s="13" customFormat="1" ht="13.8" x14ac:dyDescent="0.3">
      <c r="A197" s="7" t="s">
        <v>89</v>
      </c>
      <c r="B197" s="27"/>
      <c r="C197" s="27" t="s">
        <v>127</v>
      </c>
      <c r="D197" s="13" t="s">
        <v>130</v>
      </c>
      <c r="E197" s="13" t="s">
        <v>126</v>
      </c>
      <c r="F197" s="44" t="s">
        <v>30</v>
      </c>
      <c r="G197" s="37">
        <v>18</v>
      </c>
    </row>
    <row r="198" spans="1:9" s="13" customFormat="1" ht="13.8" x14ac:dyDescent="0.3">
      <c r="A198" s="7" t="s">
        <v>89</v>
      </c>
      <c r="B198" s="27"/>
      <c r="C198" s="27" t="s">
        <v>127</v>
      </c>
      <c r="D198" s="13" t="s">
        <v>131</v>
      </c>
      <c r="E198" s="13" t="s">
        <v>126</v>
      </c>
      <c r="F198" s="44" t="s">
        <v>30</v>
      </c>
      <c r="G198" s="37">
        <v>10</v>
      </c>
    </row>
    <row r="199" spans="1:9" s="13" customFormat="1" ht="13.8" x14ac:dyDescent="0.3">
      <c r="A199" s="7" t="s">
        <v>98</v>
      </c>
      <c r="C199" s="13" t="s">
        <v>10</v>
      </c>
      <c r="D199" s="13" t="s">
        <v>145</v>
      </c>
      <c r="E199" s="13" t="s">
        <v>81</v>
      </c>
      <c r="F199" s="44" t="s">
        <v>143</v>
      </c>
      <c r="G199" s="37">
        <v>0.18</v>
      </c>
      <c r="I199" s="13">
        <f>70/400</f>
        <v>0.17499999999999999</v>
      </c>
    </row>
    <row r="200" spans="1:9" s="13" customFormat="1" ht="13.8" x14ac:dyDescent="0.3">
      <c r="A200" s="7" t="s">
        <v>98</v>
      </c>
      <c r="C200" s="13" t="s">
        <v>10</v>
      </c>
      <c r="D200" s="13" t="s">
        <v>144</v>
      </c>
      <c r="E200" s="13" t="s">
        <v>81</v>
      </c>
      <c r="F200" s="44" t="s">
        <v>143</v>
      </c>
      <c r="G200" s="37">
        <v>0.16</v>
      </c>
      <c r="I200" s="13">
        <f>63/400</f>
        <v>0.1575</v>
      </c>
    </row>
    <row r="201" spans="1:9" s="13" customFormat="1" ht="12.75" customHeight="1" x14ac:dyDescent="0.3">
      <c r="A201" s="7" t="s">
        <v>146</v>
      </c>
      <c r="B201" s="55">
        <v>0.5</v>
      </c>
      <c r="C201" s="56" t="s">
        <v>147</v>
      </c>
      <c r="D201" s="58" t="s">
        <v>149</v>
      </c>
      <c r="E201" s="56" t="s">
        <v>148</v>
      </c>
      <c r="F201" s="57">
        <v>20</v>
      </c>
      <c r="G201" s="59">
        <v>1552</v>
      </c>
      <c r="H201" s="54">
        <v>4</v>
      </c>
      <c r="I201" s="54">
        <v>194</v>
      </c>
    </row>
    <row r="202" spans="1:9" s="13" customFormat="1" ht="13.8" x14ac:dyDescent="0.3">
      <c r="A202" s="7" t="s">
        <v>90</v>
      </c>
      <c r="C202" s="13" t="s">
        <v>8</v>
      </c>
      <c r="D202" s="13" t="s">
        <v>46</v>
      </c>
      <c r="E202" s="13" t="s">
        <v>27</v>
      </c>
      <c r="F202" s="13">
        <v>5</v>
      </c>
      <c r="G202" s="41">
        <v>179</v>
      </c>
    </row>
    <row r="203" spans="1:9" s="13" customFormat="1" ht="13.8" x14ac:dyDescent="0.3">
      <c r="A203" s="7" t="s">
        <v>90</v>
      </c>
      <c r="C203" s="13" t="s">
        <v>8</v>
      </c>
      <c r="D203" s="13" t="s">
        <v>46</v>
      </c>
      <c r="E203" s="13" t="s">
        <v>27</v>
      </c>
      <c r="F203" s="13">
        <v>1</v>
      </c>
      <c r="G203" s="40">
        <v>680</v>
      </c>
    </row>
    <row r="204" spans="1:9" s="13" customFormat="1" ht="13.8" x14ac:dyDescent="0.3">
      <c r="A204" s="7" t="s">
        <v>90</v>
      </c>
      <c r="C204" s="13" t="s">
        <v>8</v>
      </c>
      <c r="D204" s="13" t="s">
        <v>46</v>
      </c>
      <c r="E204" s="13" t="s">
        <v>27</v>
      </c>
      <c r="F204" s="13">
        <v>0.1</v>
      </c>
      <c r="G204" s="38">
        <v>1823</v>
      </c>
    </row>
    <row r="205" spans="1:9" s="13" customFormat="1" ht="13.8" x14ac:dyDescent="0.3"/>
    <row r="206" spans="1:9" s="13" customFormat="1" ht="15.6" x14ac:dyDescent="0.3">
      <c r="A206" s="29" t="s">
        <v>134</v>
      </c>
      <c r="B206" s="28" t="s">
        <v>137</v>
      </c>
      <c r="C206" s="31"/>
      <c r="D206" s="30"/>
    </row>
    <row r="207" spans="1:9" s="13" customFormat="1" ht="13.8" x14ac:dyDescent="0.3"/>
    <row r="208" spans="1:9" s="13" customFormat="1" ht="13.8" x14ac:dyDescent="0.3">
      <c r="B208" s="37"/>
      <c r="C208" s="13" t="s">
        <v>86</v>
      </c>
    </row>
    <row r="209" spans="1:4" s="13" customFormat="1" ht="13.8" x14ac:dyDescent="0.3">
      <c r="B209" s="41"/>
      <c r="C209" s="13" t="s">
        <v>91</v>
      </c>
    </row>
    <row r="210" spans="1:4" s="13" customFormat="1" ht="13.8" x14ac:dyDescent="0.3">
      <c r="B210" s="40"/>
      <c r="C210" s="13" t="s">
        <v>132</v>
      </c>
    </row>
    <row r="211" spans="1:4" x14ac:dyDescent="0.3">
      <c r="A211" s="13"/>
      <c r="B211" s="38"/>
      <c r="C211" s="13" t="s">
        <v>133</v>
      </c>
      <c r="D211" s="13"/>
    </row>
    <row r="212" spans="1:4" x14ac:dyDescent="0.3">
      <c r="A212" s="13"/>
      <c r="B212" s="53" t="s">
        <v>135</v>
      </c>
      <c r="C212" s="13" t="s">
        <v>136</v>
      </c>
      <c r="D212" s="13"/>
    </row>
  </sheetData>
  <sortState xmlns:xlrd2="http://schemas.microsoft.com/office/spreadsheetml/2017/richdata2" ref="A153:K161">
    <sortCondition ref="G153:G16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EAE29-4E60-4E5F-92DD-B7879ABF120C}">
  <dimension ref="A1:F7"/>
  <sheetViews>
    <sheetView workbookViewId="0">
      <selection activeCell="D11" sqref="D11"/>
    </sheetView>
  </sheetViews>
  <sheetFormatPr defaultRowHeight="14.4" x14ac:dyDescent="0.3"/>
  <cols>
    <col min="2" max="2" width="24.88671875" customWidth="1"/>
    <col min="3" max="3" width="14.88671875" customWidth="1"/>
    <col min="4" max="4" width="12.21875" customWidth="1"/>
    <col min="5" max="5" width="8.21875" customWidth="1"/>
    <col min="6" max="6" width="7" customWidth="1"/>
  </cols>
  <sheetData>
    <row r="1" spans="1:6" x14ac:dyDescent="0.3">
      <c r="A1" s="7"/>
      <c r="B1" s="27"/>
      <c r="C1" s="27"/>
      <c r="D1" s="13"/>
      <c r="E1" s="13"/>
      <c r="F1" s="13"/>
    </row>
    <row r="2" spans="1:6" x14ac:dyDescent="0.3">
      <c r="A2" s="7"/>
      <c r="B2" s="27"/>
      <c r="C2" s="27"/>
      <c r="D2" s="13"/>
      <c r="E2" s="13"/>
      <c r="F2" s="13"/>
    </row>
    <row r="3" spans="1:6" x14ac:dyDescent="0.3">
      <c r="A3" s="7"/>
      <c r="B3" s="27"/>
      <c r="C3" s="27"/>
      <c r="D3" s="13"/>
      <c r="E3" s="13"/>
      <c r="F3" s="13"/>
    </row>
    <row r="4" spans="1:6" x14ac:dyDescent="0.3">
      <c r="A4" s="7"/>
      <c r="B4" s="27"/>
      <c r="C4" s="27"/>
      <c r="D4" s="13"/>
      <c r="E4" s="13"/>
      <c r="F4" s="13"/>
    </row>
    <row r="5" spans="1:6" x14ac:dyDescent="0.3">
      <c r="A5" s="7"/>
      <c r="B5" s="27"/>
      <c r="C5" s="27"/>
      <c r="D5" s="13"/>
      <c r="E5" s="13"/>
      <c r="F5" s="13"/>
    </row>
    <row r="6" spans="1:6" x14ac:dyDescent="0.3">
      <c r="A6" s="7"/>
      <c r="B6" s="27"/>
      <c r="C6" s="27"/>
      <c r="D6" s="13"/>
      <c r="E6" s="13"/>
      <c r="F6" s="13"/>
    </row>
    <row r="7" spans="1:6" x14ac:dyDescent="0.3">
      <c r="A7" s="7"/>
      <c r="B7" s="27"/>
      <c r="C7" s="27"/>
      <c r="D7" s="13"/>
      <c r="E7" s="13"/>
      <c r="F7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4C80-06DA-401C-962D-5EED2653324A}">
  <dimension ref="A1"/>
  <sheetViews>
    <sheetView workbookViewId="0">
      <selection activeCell="D23" sqref="D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Situations</vt:lpstr>
      <vt:lpstr>Sheet2</vt:lpstr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GH</cp:lastModifiedBy>
  <cp:lastPrinted>2021-04-02T14:43:46Z</cp:lastPrinted>
  <dcterms:created xsi:type="dcterms:W3CDTF">2021-03-23T13:58:33Z</dcterms:created>
  <dcterms:modified xsi:type="dcterms:W3CDTF">2021-09-28T11:34:15Z</dcterms:modified>
</cp:coreProperties>
</file>